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3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6" activeTab="11"/>
  </bookViews>
  <sheets>
    <sheet name="осн характ" sheetId="1" state="hidden" r:id="rId3"/>
    <sheet name="осн хар- с поправ" sheetId="2" state="hidden" r:id="rId4"/>
    <sheet name="размер деф" sheetId="3" state="hidden" r:id="rId5"/>
    <sheet name="безв пост" sheetId="4" state="hidden" r:id="rId6"/>
    <sheet name="Доходы" sheetId="5" state="hidden" r:id="rId7"/>
    <sheet name="дох- Прил №1" sheetId="6" state="hidden" r:id="rId8"/>
    <sheet name="дох-поправки Прил 1" sheetId="7" state="visible" r:id="rId9"/>
    <sheet name="расх- разделы Прил 2" sheetId="8" state="hidden" r:id="rId10"/>
    <sheet name="расх-поправки Прил 2" sheetId="9" state="visible" r:id="rId11"/>
    <sheet name="ГРБС - Прил №3" sheetId="10" state="visible" r:id="rId12"/>
    <sheet name="МП" sheetId="11" state="hidden" r:id="rId13"/>
    <sheet name="Источники -Прил №4" sheetId="12" state="visible" r:id="rId14"/>
    <sheet name="источники " sheetId="13" state="hidden" r:id="rId15"/>
    <sheet name="Лист13" sheetId="14" state="hidden" r:id="rId16"/>
  </sheets>
  <definedNames>
    <definedName function="false" hidden="false" localSheetId="7" name="_xlnm.Print_Area" vbProcedure="false">'расх- разделы Прил 2'!$A$1:$L$22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<sst xmlns="http://schemas.openxmlformats.org/spreadsheetml/2006/main" count="485" uniqueCount="268">
  <si>
    <t xml:space="preserve">Таблица 1 (руб.)</t>
  </si>
  <si>
    <t xml:space="preserve">Наименование показателя</t>
  </si>
  <si>
    <t xml:space="preserve">Финансовый год</t>
  </si>
  <si>
    <t xml:space="preserve">Решение Думы № 255 от 30.10.2025</t>
  </si>
  <si>
    <t xml:space="preserve">Доходы</t>
  </si>
  <si>
    <t xml:space="preserve">Расходы</t>
  </si>
  <si>
    <t xml:space="preserve">Дефицит </t>
  </si>
  <si>
    <t xml:space="preserve">Проект </t>
  </si>
  <si>
    <t xml:space="preserve">Отклонение 2026 к 2025</t>
  </si>
  <si>
    <t xml:space="preserve">Отклонение 2027 к 2025</t>
  </si>
  <si>
    <t xml:space="preserve">Отклонение 2028 к 2025</t>
  </si>
  <si>
    <t xml:space="preserve">Решение Думы № 259 от 08.12.2025</t>
  </si>
  <si>
    <t xml:space="preserve">Проект 1 редакция</t>
  </si>
  <si>
    <t xml:space="preserve">Поправки </t>
  </si>
  <si>
    <t xml:space="preserve">Проект с учетом поправок</t>
  </si>
  <si>
    <t xml:space="preserve">Профицит</t>
  </si>
  <si>
    <t xml:space="preserve">Отклонение 2025 к 2024</t>
  </si>
  <si>
    <t xml:space="preserve">Отклонение 2026 к 2024</t>
  </si>
  <si>
    <t xml:space="preserve">Отклонение 2027 к 2024</t>
  </si>
  <si>
    <t xml:space="preserve">расчет по Проекту решения</t>
  </si>
  <si>
    <t xml:space="preserve">Основные характеристики</t>
  </si>
  <si>
    <t xml:space="preserve">Дефицит</t>
  </si>
  <si>
    <t xml:space="preserve">Процент </t>
  </si>
  <si>
    <t xml:space="preserve">расчет процента: </t>
  </si>
  <si>
    <t xml:space="preserve">доходы-доп.норматив-б/з поступления=СУММА</t>
  </si>
  <si>
    <t xml:space="preserve">ДЕФИЦИТ/СУММУ</t>
  </si>
  <si>
    <t xml:space="preserve">допустимый деф</t>
  </si>
  <si>
    <t xml:space="preserve">доходы</t>
  </si>
  <si>
    <t xml:space="preserve">б/в</t>
  </si>
  <si>
    <t xml:space="preserve">доп нормат</t>
  </si>
  <si>
    <t xml:space="preserve">итого дох</t>
  </si>
  <si>
    <t xml:space="preserve">остаток на счете</t>
  </si>
  <si>
    <t xml:space="preserve">доходы к расчету</t>
  </si>
  <si>
    <t xml:space="preserve">процент =</t>
  </si>
  <si>
    <t xml:space="preserve">расчет дефицита с учетом поправок</t>
  </si>
  <si>
    <t xml:space="preserve">Проект  2025-2027
</t>
  </si>
  <si>
    <t xml:space="preserve">Проект бюджета городского округа Красноуральск </t>
  </si>
  <si>
    <t xml:space="preserve">Закон  Свердловской области "Об областном бюджете на 2025 год и плановый период 2026 и 2027 годов" от 04.12.2024 № 131</t>
  </si>
  <si>
    <t xml:space="preserve">Дотации  бюджетам городских округов на выравнивание бюджетной обеспеченности из бюджета субъекта Российской Федерации</t>
  </si>
  <si>
    <t xml:space="preserve">Дотации бюджетам городских округов на поддержку мер по обеспечению сбалансированности бюджетов</t>
  </si>
  <si>
    <t xml:space="preserve">Субсидии</t>
  </si>
  <si>
    <t xml:space="preserve">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</si>
  <si>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</si>
  <si>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</si>
  <si>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Субвенции на выполнение передаваемых полномочий субъектов Российской Федерации</t>
  </si>
  <si>
    <t xml:space="preserve">на предоставление гражданам  субсидий на оплату жилого помещения и коммунальных услуг </t>
  </si>
  <si>
    <t xml:space="preserve">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об-по составлению, ежегодному изменению 
и дополнению списков и запасных списков кандидатов в присяжные заседатели федеральных судов общей юрисдикции муниципальных образований, расположенных на территории Свердловской области</t>
  </si>
  <si>
    <t xml:space="preserve"> на проведение Всероссийской переписи населения 2020 года    ОБ - переданных для осуществления органам государственной власти Свердловской области, по подготовке 
и проведению Всероссийской переписи населения</t>
  </si>
  <si>
    <t xml:space="preserve">по предоставлению отдельным категориям граждан компенсаций расходов на оплату жилого помещения и коммунальных услуг</t>
  </si>
  <si>
    <t xml:space="preserve">по созданию административных комиссий</t>
  </si>
  <si>
    <t xml:space="preserve">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</si>
  <si>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в сфере организации мероприятий при осуществлении деятельности по обращению с животными без владельцев</t>
  </si>
  <si>
    <t xml:space="preserve">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</si>
  <si>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 xml:space="preserve">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 </t>
  </si>
  <si>
    <t xml:space="preserve">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</si>
  <si>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 xml:space="preserve">на оплату жилищно-коммунальных услуг отдельным категориям граждан               ОБ-    Распределение субвенций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
и коммунальных услуг</t>
  </si>
  <si>
    <t xml:space="preserve">на финансовое обеспечение государственных гарантий реализации прав на получение общедоступного и бесплатного 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</t>
  </si>
  <si>
    <t xml:space="preserve">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</si>
  <si>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Итого:</t>
  </si>
  <si>
    <t xml:space="preserve">Таблица 2 (руб.)</t>
  </si>
  <si>
    <t xml:space="preserve">Источники доходов</t>
  </si>
  <si>
    <t xml:space="preserve">Доля</t>
  </si>
  <si>
    <t xml:space="preserve">Проект 2026 год</t>
  </si>
  <si>
    <t xml:space="preserve">Отклонение к 2025 году(к ожидаемому исполнению)</t>
  </si>
  <si>
    <t xml:space="preserve">Отклонение к 2025 году(к плановому значению)</t>
  </si>
  <si>
    <t xml:space="preserve">рублей</t>
  </si>
  <si>
    <t xml:space="preserve">%</t>
  </si>
  <si>
    <t xml:space="preserve">Налоговые и неналогоые доходы, в т.ч.</t>
  </si>
  <si>
    <t xml:space="preserve">налоговые доходы</t>
  </si>
  <si>
    <t xml:space="preserve">неналоговые доходы</t>
  </si>
  <si>
    <t xml:space="preserve">Безвозмездные поступления</t>
  </si>
  <si>
    <t xml:space="preserve">Прочие безвозмездные поступления</t>
  </si>
  <si>
    <t xml:space="preserve">Доходы бюджетов муниципальных  округов от возврата бюджетными и автономными учреждениями остатков субсидий прошлых лет</t>
  </si>
  <si>
    <t xml:space="preserve">Возврат прочих остатков субсидий, субвенций и иных межбюджетных трансфертов, имеющих целевое назначение</t>
  </si>
  <si>
    <t xml:space="preserve">Всего доходов:</t>
  </si>
  <si>
    <t xml:space="preserve">Структура и динамика изменения доходной базы бюджета городского округа Красноуральск</t>
  </si>
  <si>
    <t xml:space="preserve">Виды доходов</t>
  </si>
  <si>
    <t xml:space="preserve">Ожидаемое исполнение 2025 года</t>
  </si>
  <si>
    <t xml:space="preserve">Проект (года)</t>
  </si>
  <si>
    <t xml:space="preserve">Собственные доходы, в том числе</t>
  </si>
  <si>
    <t xml:space="preserve">Налоговые доходы, в том числе:</t>
  </si>
  <si>
    <t xml:space="preserve">НДФЛ</t>
  </si>
  <si>
    <t xml:space="preserve">Налоги на товары (работы, услуги) реализуемые на территории РФ (акцизы)</t>
  </si>
  <si>
    <t xml:space="preserve">Налог на совокупный доход</t>
  </si>
  <si>
    <t xml:space="preserve">Налог на имущество физических лиц</t>
  </si>
  <si>
    <t xml:space="preserve">Земельный налог</t>
  </si>
  <si>
    <t xml:space="preserve">Государственная пошлина</t>
  </si>
  <si>
    <t xml:space="preserve">Неналоговые доходы</t>
  </si>
  <si>
    <t xml:space="preserve">Доходы от использования имущества, находящегося  в государственной и муниципальной собственности</t>
  </si>
  <si>
    <t xml:space="preserve">Платежи при пользовании природными ресурсами</t>
  </si>
  <si>
    <t xml:space="preserve">Доходы от оказания платных услуг  и компенсации затрат государства</t>
  </si>
  <si>
    <t xml:space="preserve">Доходы от продажи материальных и нематериальных активов</t>
  </si>
  <si>
    <t xml:space="preserve">Штрафы, санкции, возмещение ущерба</t>
  </si>
  <si>
    <t xml:space="preserve">Прочие неналоговые доходы</t>
  </si>
  <si>
    <t xml:space="preserve">Безвозмездные поступления, в том числе:</t>
  </si>
  <si>
    <t xml:space="preserve">Дотации </t>
  </si>
  <si>
    <t xml:space="preserve">Субвенции</t>
  </si>
  <si>
    <t xml:space="preserve">Иные межбюджетные трансферты</t>
  </si>
  <si>
    <t xml:space="preserve">ВСЕГО ДОХОДОВ</t>
  </si>
  <si>
    <t xml:space="preserve">Приложение  № 1 </t>
  </si>
  <si>
    <t xml:space="preserve">к заключению Счетной палаты муниципального округа Красноуральск от 27.11.2025</t>
  </si>
  <si>
    <t xml:space="preserve">на проект решения Думы муниципального  округа Красноуральск «О бюджете муниципального округа Красноуральск на 2026 год и плановый период 2027 и 2028 годов»</t>
  </si>
  <si>
    <t xml:space="preserve">Структура доходной части бюджета муниципального округа Красноуральск</t>
  </si>
  <si>
    <t xml:space="preserve">Налоговые и неналоговые доходы, всего</t>
  </si>
  <si>
    <t xml:space="preserve">к заключению Счетной палаты муниципального округа Красноуральск от 12.12.2025</t>
  </si>
  <si>
    <t xml:space="preserve">Проект (год)</t>
  </si>
  <si>
    <t xml:space="preserve">Налог, взимаемый в связи с применением упрощенной системы налогообложения</t>
  </si>
  <si>
    <t xml:space="preserve">Единый налог на вмененный доход для отдельных видов деятельности</t>
  </si>
  <si>
    <t xml:space="preserve">Доходы от оказания платных услуг (работ) и компенсаций затрат государства</t>
  </si>
  <si>
    <t xml:space="preserve">Приложение № 2</t>
  </si>
  <si>
    <t xml:space="preserve">Структура расходов  бюджета муниципального округа Красноуральск  по разделам бюджетной классификации расходов бюджетов</t>
  </si>
  <si>
    <t xml:space="preserve">Раздел</t>
  </si>
  <si>
    <t xml:space="preserve">Наименование раздела</t>
  </si>
  <si>
    <t xml:space="preserve">Проект (годы)</t>
  </si>
  <si>
    <t xml:space="preserve">Отклонение Проекта (гр.5 от гр.3)</t>
  </si>
  <si>
    <t xml:space="preserve">доля%</t>
  </si>
  <si>
    <t xml:space="preserve">доля</t>
  </si>
  <si>
    <t xml:space="preserve">1</t>
  </si>
  <si>
    <t xml:space="preserve">0100</t>
  </si>
  <si>
    <t xml:space="preserve">Общегосударственные вопросы</t>
  </si>
  <si>
    <t xml:space="preserve">0300</t>
  </si>
  <si>
    <t xml:space="preserve">Национальная безопасность и правоохранительная деятельность</t>
  </si>
  <si>
    <t xml:space="preserve">0400</t>
  </si>
  <si>
    <t xml:space="preserve">Национальная экономика</t>
  </si>
  <si>
    <t xml:space="preserve">0500</t>
  </si>
  <si>
    <t xml:space="preserve">Жилищно-коммунальное хозяйство</t>
  </si>
  <si>
    <t xml:space="preserve">0600</t>
  </si>
  <si>
    <t xml:space="preserve">Охрана окружающей среды</t>
  </si>
  <si>
    <t xml:space="preserve">0700</t>
  </si>
  <si>
    <t xml:space="preserve">Образование</t>
  </si>
  <si>
    <t xml:space="preserve">0800</t>
  </si>
  <si>
    <t xml:space="preserve">Культура, кинематография</t>
  </si>
  <si>
    <t xml:space="preserve">1000</t>
  </si>
  <si>
    <t xml:space="preserve">Социальная политика</t>
  </si>
  <si>
    <t xml:space="preserve">1100</t>
  </si>
  <si>
    <t xml:space="preserve">Физическая культура и спорт</t>
  </si>
  <si>
    <t xml:space="preserve">1200</t>
  </si>
  <si>
    <t xml:space="preserve">Средства массовой информации</t>
  </si>
  <si>
    <t xml:space="preserve">1300</t>
  </si>
  <si>
    <t xml:space="preserve">Обслуживание государственного и муниципального долга</t>
  </si>
  <si>
    <t xml:space="preserve">ВСЕГО РАСХОДОВ</t>
  </si>
  <si>
    <t xml:space="preserve">соц сфера</t>
  </si>
  <si>
    <t xml:space="preserve">Резервный фонд</t>
  </si>
  <si>
    <t xml:space="preserve">МП</t>
  </si>
  <si>
    <t xml:space="preserve">Приложение № 3 </t>
  </si>
  <si>
    <t xml:space="preserve">Расходы  местного бюджета в разрезе главных распорядителей бюджетных средств</t>
  </si>
  <si>
    <t xml:space="preserve">Код ГРБС</t>
  </si>
  <si>
    <t xml:space="preserve">Наименование главного распорядителя бюджетных средств</t>
  </si>
  <si>
    <t xml:space="preserve">901 </t>
  </si>
  <si>
    <t xml:space="preserve">Администрация муниципального округа Красноуральск </t>
  </si>
  <si>
    <t xml:space="preserve">912 </t>
  </si>
  <si>
    <t xml:space="preserve">Дума муниципального округа Красноуральск</t>
  </si>
  <si>
    <t xml:space="preserve">913 </t>
  </si>
  <si>
    <t xml:space="preserve">Счетная палата муниципального округа Красноуральск</t>
  </si>
  <si>
    <t xml:space="preserve">919</t>
  </si>
  <si>
    <t xml:space="preserve">Финансовое управление администрации муниципального округа Красноуральск </t>
  </si>
  <si>
    <t xml:space="preserve">на 2021 год не заполняла, в заключении описательная часть</t>
  </si>
  <si>
    <t xml:space="preserve">Таблица 3</t>
  </si>
  <si>
    <t xml:space="preserve">Наименование муниципальной программы </t>
  </si>
  <si>
    <t xml:space="preserve">тыс. руб</t>
  </si>
  <si>
    <t xml:space="preserve">Развитие муниципальной службы в городском округе Красноуральск на 2019-2024 годы</t>
  </si>
  <si>
    <t xml:space="preserve">  Муниципальная программа "Развитие муниципальной службы в городском округе Красноуральск на 2019-2024 годы"</t>
  </si>
  <si>
    <t xml:space="preserve">2</t>
  </si>
  <si>
    <t xml:space="preserve">Повышение безопасности дорожного движения на территории городского округа Красноуральск на 2019-2024 годы</t>
  </si>
  <si>
    <t xml:space="preserve">  Муниципальная программа "Повышение безопасности дорожного движения на территории городского округа Красноуральск на 2019-2024 годы"</t>
  </si>
  <si>
    <t xml:space="preserve">3</t>
  </si>
  <si>
    <t xml:space="preserve">Развитие и обеспечение сохранности сети автомобильных дорог на территории городского округа Красноуральск на 2019-2024 годы</t>
  </si>
  <si>
    <t xml:space="preserve">  Муниципальная программа "Развитие и обеспечение сохранности сети автомобильных дорог на территории городского округа Красноуральск на 2019-2024 годы"</t>
  </si>
  <si>
    <t xml:space="preserve">4</t>
  </si>
  <si>
    <t xml:space="preserve">Подготовка градостроительной документации на территорию городского округа Красноуральск на 2019-2024 годы</t>
  </si>
  <si>
    <t xml:space="preserve">  Муниципальная программа "Подготовка градостроительной документации на территорию городского округа Красноуральск на 2019-2024 годы"</t>
  </si>
  <si>
    <t xml:space="preserve">5</t>
  </si>
  <si>
    <t xml:space="preserve">Повышение эффективности управления муниципальной собственностью городского округа Красноуральск на 2019-2024 годы</t>
  </si>
  <si>
    <t xml:space="preserve">  Муниципальная программа "Повышение эффективности управления муниципальной собственностью городского округа Красноуральск на 2019-2024 годы"</t>
  </si>
  <si>
    <t xml:space="preserve">6</t>
  </si>
  <si>
    <t xml:space="preserve">Информационное общество городского округа Красноуральск на 2019-2024 годы</t>
  </si>
  <si>
    <t xml:space="preserve">  Муниципальная программа "Информационное общество городского округа Красноуральск на 2019-2024 годы"</t>
  </si>
  <si>
    <t xml:space="preserve">7</t>
  </si>
  <si>
    <t xml:space="preserve">Экология и природные ресурсы городского округа Красноуральск на 2019-2024 годы</t>
  </si>
  <si>
    <t xml:space="preserve">  Муниципальная программа "Экология и природные ресурсы городского округа Красноуральск на 2019-2024 годы"</t>
  </si>
  <si>
    <t xml:space="preserve">8</t>
  </si>
  <si>
    <t xml:space="preserve">Социальная поддержка населения городского округа Красноуральск на 2019-2024 годы</t>
  </si>
  <si>
    <t xml:space="preserve">    Подпрограмма 1 "Водные ресурсы городского округа Красноуральск на период до 2024 года"</t>
  </si>
  <si>
    <t xml:space="preserve">9</t>
  </si>
  <si>
    <t xml:space="preserve">Развитие системы образования в городском округе Красноуральск на 2019-2024 годы</t>
  </si>
  <si>
    <t xml:space="preserve">    Подпрограмма 2 "Городские леса городского округа Красноуральск на период до 2024 года"</t>
  </si>
  <si>
    <t xml:space="preserve">10</t>
  </si>
  <si>
    <t xml:space="preserve">Развитие потребительского рынка, среднего и малого предпринимательства в городском округе Красноуральск на 2019-2024 годы</t>
  </si>
  <si>
    <t xml:space="preserve">    Подпрограмма 3 "Окружающая среда городского округа Красноуральск на период до 2024 года"</t>
  </si>
  <si>
    <t xml:space="preserve">11</t>
  </si>
  <si>
    <t xml:space="preserve">Развитие жилищно-коммунального хозяйства и повышение энергетической эффективности в городском округе Красноуральск на 2019-2024 годы</t>
  </si>
  <si>
    <t xml:space="preserve">12</t>
  </si>
  <si>
    <t xml:space="preserve">Управление финансами городского округа Красноуральск на 2019-2024 годы</t>
  </si>
  <si>
    <t xml:space="preserve">13</t>
  </si>
  <si>
    <t xml:space="preserve">Развитие физической культуры и спорта, формирование здорового образа жизни в городском округе Красноуральск на 2019-2024 годы</t>
  </si>
  <si>
    <t xml:space="preserve">14</t>
  </si>
  <si>
    <t xml:space="preserve">Развитие культуры и молодежной политики городского округа Красноуральск на 2019-2024 годы</t>
  </si>
  <si>
    <t xml:space="preserve">15</t>
  </si>
  <si>
    <t xml:space="preserve">Безопасность жизнедеятельности населения городского округа Красноуральск на 2019-2024 годы</t>
  </si>
  <si>
    <t xml:space="preserve">16</t>
  </si>
  <si>
    <t xml:space="preserve">Формирование современной городской среды на территории городского округа Красноуральск на 2018-2024 годы</t>
  </si>
  <si>
    <t xml:space="preserve">17</t>
  </si>
  <si>
    <t xml:space="preserve">"Переселение граждан на территории городского округа Красноуральск из аварийного жилищного фонда в 2020-2025 годах</t>
  </si>
  <si>
    <t xml:space="preserve">  Муниципальная программа "Социальная поддержка населения городского округа Красноуральск на 2019-2024 годы"</t>
  </si>
  <si>
    <t xml:space="preserve">Всего расходов </t>
  </si>
  <si>
    <t xml:space="preserve">  Муниципальная программа "Развитие системы образования в городском округе Красноуральск на 2019-2024 годы"</t>
  </si>
  <si>
    <t xml:space="preserve">Ообщий объем расходов бюджета, руб.</t>
  </si>
  <si>
    <t xml:space="preserve">    Подпрограмма 1 "Качество образования как основа благополучия"</t>
  </si>
  <si>
    <t xml:space="preserve">Доля программных расходов,%  </t>
  </si>
  <si>
    <t xml:space="preserve">    Подпрограмма 2 "Обеспечение реализации муниципальной программы "Развитие системы образования в городском округе Красноуральск на 2019-2024 годы"</t>
  </si>
  <si>
    <t xml:space="preserve">  Муниципальная программа "Развитие потребительского рынка, среднего и малого предпринимательства в городском округе Красноуральск на 2019-2024 годы"</t>
  </si>
  <si>
    <t xml:space="preserve">  Муниципальная программа "Развитие жилищно-коммунального хозяйства и повышение энергетической эффективности в городском округе Красноуральск на 2019-2024 годы"</t>
  </si>
  <si>
    <t xml:space="preserve">    Подпрограмма 1 "Развитие и модернизация систем коммунальной инфраструктуры теплоснабжения, водоснабжения, водоотведения"</t>
  </si>
  <si>
    <t xml:space="preserve">    Подпрограмма 2 "Повышение качества условий проживания населения на территории городского округа Красноуральск"</t>
  </si>
  <si>
    <t xml:space="preserve">    Подпрограмма 3 "Улучшение жилищных условий граждан, проживающих в городском округе Красноуральск"</t>
  </si>
  <si>
    <t xml:space="preserve">    Подпрограмма 4 "Энергосбережение и повышение энергетической эффективности городского округа Красноуральск"</t>
  </si>
  <si>
    <t xml:space="preserve">    Подпрограмма 5 "Комплексное благоустройство и озеленение территории городского округа Красноуральск"</t>
  </si>
  <si>
    <t xml:space="preserve">    Подпрограмма 6 "Развитие и благоустройство отдаленных жилых районов городского округа Красноуральск"</t>
  </si>
  <si>
    <t xml:space="preserve">    Подпрограмма 7 "Обеспечение реализации муниципальной программы "Развитие жилищно-коммунального хозяйства и повышение энергетической эффективности в городском округе Красноуральск на 2019-2024 годы"</t>
  </si>
  <si>
    <t xml:space="preserve">  Муниципальная программа "Управление финансами городского округа Красноуральск на 2019-2024 годы"</t>
  </si>
  <si>
    <t xml:space="preserve">    Подпрограмма 3 "Управление муниципальным долгом"</t>
  </si>
  <si>
    <t xml:space="preserve">    Подпрограмма 4 "Совершенствование программных, информационно - технических ресурсов и телекоммуникационной инфраструктуры, обеспечивающей управление финансами"</t>
  </si>
  <si>
    <t xml:space="preserve">    Подпрограмма 5 "Обеспечение реализации муниципальной программы "Управление финансами городского округа Красноуральск на 2019 - 2024 годы"</t>
  </si>
  <si>
    <t xml:space="preserve">  Муниципальная программа "Развитие физической культуры и спорта, формирование здорового образа жизни в городском округе Красноуральск на 2019-2024 годы"</t>
  </si>
  <si>
    <t xml:space="preserve">    Подпрограмма 1 "Развитие физической культуры и спорта в городском округе Красноуральск"</t>
  </si>
  <si>
    <t xml:space="preserve">    Подпрограмма 3 "Обеспечение реализации муниципальной программы "Развитие физической культуры и спорта, формирование здорового образа жизни в городском округе Красноуральск на 2019-2024 годы"</t>
  </si>
  <si>
    <t xml:space="preserve">  Муниципальная программа "Развитие культуры и молодежной политики городского округа Красноуральск на 2019-2024 годы"</t>
  </si>
  <si>
    <t xml:space="preserve">    Подпрограмма 1 "Развитие культуры и искусства"</t>
  </si>
  <si>
    <t xml:space="preserve">    Подпрограмма 2 "Развитие образования в сфере культуры и искусства"</t>
  </si>
  <si>
    <t xml:space="preserve">    Подпрограмма 3 "Развитие потенциала молодежи городского округа Красноуральск"</t>
  </si>
  <si>
    <t xml:space="preserve">    Подпрограмма 4 "Патриотическое воспитание граждан городского округа Красноуральск"</t>
  </si>
  <si>
    <t xml:space="preserve">    Подпрограмма 5 "Обеспечение жильем молодых семей"</t>
  </si>
  <si>
    <t xml:space="preserve">    Подпрограмма 6 "Обеспечение реализации муниципальной программы "Развитие культуры и молодежной политики городского округа Красноуральск на 2019-2024 годы"</t>
  </si>
  <si>
    <t xml:space="preserve">    Подпрограмма 7 "Профилактика терроризма и экстремизма в городском округе Красноуральск"</t>
  </si>
  <si>
    <t xml:space="preserve">    Подпрограмма 8 "Предоставление региональной поддержки молодым семьям на улучшение жилищных условий"</t>
  </si>
  <si>
    <t xml:space="preserve">    Подпрограмма 9 "Гармонизация межнациональных и межконфессиональных отношений в городском округе Красноуральск"</t>
  </si>
  <si>
    <t xml:space="preserve">    Подпрограмма 10 "Профилактика социально-значимых заболеваний, наркомании, алкоголизма в городском округе Красноуральск"</t>
  </si>
  <si>
    <t xml:space="preserve">    Подпрограмма 11 "Сохранение и функционирование сооружений в городском округе Красноуральск"</t>
  </si>
  <si>
    <t xml:space="preserve">    Подпрограмма 12 "Развитие туризма в городском округе Красноуральск"</t>
  </si>
  <si>
    <t xml:space="preserve">  Муниципальная программа "Безопасность жизнедеятельности населения городского округа Красноуральск на 2019-2024 годы"</t>
  </si>
  <si>
    <t xml:space="preserve">    Подпрограмма 1 «Обеспечение мероприятий ГО и ЧС на территории городского округа Красноуральск»</t>
  </si>
  <si>
    <t xml:space="preserve">    Подпрограмма 2 «Обеспечение пожарной безопасности на территории городского округа Красноуральск»</t>
  </si>
  <si>
    <t xml:space="preserve">    Подпрограмма 3 «Профилактика правонарушений на территории городского округа Красноуральск»</t>
  </si>
  <si>
    <t xml:space="preserve">  Муниципальная программа "Формирование современной городской среды на территории городского округа Красноуральск на 2018-2024 годы"</t>
  </si>
  <si>
    <t xml:space="preserve">  Муниципальная программа "Переселение граждан на территории городского округа Красноуральск из аварийного жилищного фонда в 2020-2025 годах"</t>
  </si>
  <si>
    <t xml:space="preserve">Всего</t>
  </si>
  <si>
    <t xml:space="preserve">Приложение №4</t>
  </si>
  <si>
    <t xml:space="preserve">Динамика дефицита и источников финансирования дефицита местного бюджета</t>
  </si>
  <si>
    <t xml:space="preserve">Дефицит (-); Профицит (+)</t>
  </si>
  <si>
    <t xml:space="preserve">Источники финансирования дефицита, всего</t>
  </si>
  <si>
    <t xml:space="preserve">в том числе:</t>
  </si>
  <si>
    <t xml:space="preserve">кредиты кредитных организаций</t>
  </si>
  <si>
    <t xml:space="preserve">привлечение</t>
  </si>
  <si>
    <t xml:space="preserve">погашение</t>
  </si>
  <si>
    <t xml:space="preserve">бюджетные кредиты, предоставленные местному бюджету другим бюджетом бюджетной системы Российской Федерации</t>
  </si>
  <si>
    <t xml:space="preserve">изменение остатков средств на счетах по учету средств местного бюджета в течение соответствующего финансового года</t>
  </si>
  <si>
    <t xml:space="preserve">Таблица 5</t>
  </si>
  <si>
    <t xml:space="preserve">Виды источников</t>
  </si>
  <si>
    <t xml:space="preserve">Бюджет на 2018 год (решение Думы №65, с  изменениями от 27.09.2018 №124)</t>
  </si>
  <si>
    <t xml:space="preserve">Кредиты кредитных организаций</t>
  </si>
  <si>
    <t xml:space="preserve">Бюджетные кредиты от других бюджетов</t>
  </si>
  <si>
    <t xml:space="preserve">Изменение остатков средств на счетах по учету средств бюджета</t>
  </si>
  <si>
    <t xml:space="preserve">ИТОГО источников внутреннего финансирования дефицита местного бюджета</t>
  </si>
  <si>
    <t xml:space="preserve">Период</t>
  </si>
  <si>
    <t xml:space="preserve">Проект  1 редакция</t>
  </si>
  <si>
    <t xml:space="preserve">Поправки</t>
  </si>
  <si>
    <t xml:space="preserve">в тот числе за счет объема межбюджетных трансфертов</t>
  </si>
  <si>
    <t xml:space="preserve">Проект  с учетом поправок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</si>
</sst>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0.0"/>
    <numFmt numFmtId="168" formatCode="0.00"/>
    <numFmt numFmtId="169" formatCode="#,##0.0"/>
    <numFmt numFmtId="170" formatCode="@"/>
  </numFmts>
  <fonts count="3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color rgb="FF000000"/>
      <name val="Arial Cyr"/>
      <family val="0"/>
      <charset val="1"/>
    </font>
    <font>
      <sz val="10"/>
      <color rgb="FF000000"/>
      <name val="Arial Cyr"/>
      <family val="0"/>
      <charset val="1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i val="true"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9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i val="true"/>
      <sz val="9"/>
      <color rgb="FF000000"/>
      <name val="Times New Roman"/>
      <family val="1"/>
      <charset val="1"/>
    </font>
    <font>
      <i val="true"/>
      <sz val="10"/>
      <color rgb="FF000000"/>
      <name val="Times New Roman"/>
      <family val="1"/>
      <charset val="204"/>
    </font>
    <font>
      <sz val="9"/>
      <color rgb="FFC9211E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9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b val="true"/>
      <i val="true"/>
      <sz val="9.5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9.5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20"/>
      <color rgb="FF000000"/>
      <name val="Times New Roman"/>
      <family val="1"/>
      <charset val="204"/>
    </font>
    <font>
      <sz val="10"/>
      <color rgb="FFC9211E"/>
      <name val="Times New Roman"/>
      <family val="1"/>
      <charset val="1"/>
    </font>
    <font>
      <i val="true"/>
      <sz val="10"/>
      <color rgb="FF000000"/>
      <name val="Times New Roman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2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4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5" fillId="0" borderId="2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5" fillId="0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5" fillId="0" borderId="2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4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2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4" fillId="3" borderId="2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2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5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7" fillId="5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6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2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2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9" fontId="28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9" fontId="2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3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3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3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3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31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31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31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3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3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4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34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3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70" fontId="2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2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9" fillId="7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9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2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9" fillId="7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2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2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2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2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2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7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5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24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29" fillId="7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27" fillId="0" borderId="2" xfId="26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37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8" fillId="7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8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25" xfId="20"/>
    <cellStyle name="xl27" xfId="21"/>
    <cellStyle name="xl28" xfId="22"/>
    <cellStyle name="xl30" xfId="23"/>
    <cellStyle name="xl32" xfId="24"/>
    <cellStyle name="xl34" xfId="25"/>
    <cellStyle name="xl35" xfId="26"/>
    <cellStyle name="xl36" xfId="27"/>
    <cellStyle name="xl39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504720</xdr:colOff>
      <xdr:row>0</xdr:row>
      <xdr:rowOff>114120</xdr:rowOff>
    </xdr:from>
    <xdr:to>
      <xdr:col>9</xdr:col>
      <xdr:colOff>523800</xdr:colOff>
      <xdr:row>15</xdr:row>
      <xdr:rowOff>37800</xdr:rowOff>
    </xdr:to>
    <xdr:sp>
      <xdr:nvSpPr>
        <xdr:cNvPr id="0" name="Прямая соединительная линия 2"/>
        <xdr:cNvSpPr/>
      </xdr:nvSpPr>
      <xdr:spPr>
        <a:xfrm flipV="1">
          <a:off x="504720" y="114120"/>
          <a:ext cx="6116400" cy="4619520"/>
        </a:xfrm>
        <a:prstGeom prst="line">
          <a:avLst/>
        </a:prstGeom>
        <a:ln w="0">
          <a:solidFill>
            <a:srgbClr val="4a7eb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9.13671875" defaultRowHeight="13.8" customHeight="true" zeroHeight="false" outlineLevelRow="0" outlineLevelCol="0"/>
  <cols>
    <col collapsed="false" customWidth="true" hidden="false" outlineLevel="0" max="1" min="1" style="1" width="14.47"/>
    <col collapsed="false" customWidth="true" hidden="false" outlineLevel="0" max="2" min="2" style="1" width="15.99"/>
    <col collapsed="false" customWidth="true" hidden="false" outlineLevel="0" max="3" min="3" style="1" width="16.81"/>
    <col collapsed="false" customWidth="true" hidden="false" outlineLevel="0" max="4" min="4" style="1" width="16.69"/>
    <col collapsed="false" customWidth="true" hidden="false" outlineLevel="0" max="5" min="5" style="1" width="16.43"/>
    <col collapsed="false" customWidth="false" hidden="false" outlineLevel="0" max="1024" min="6" style="1" width="9.13"/>
  </cols>
  <sheetData>
    <row r="2" customFormat="false" ht="13.8" hidden="false" customHeight="false" outlineLevel="0" collapsed="false"/>
    <row r="3" customFormat="false" ht="13.8" hidden="false" customHeight="false" outlineLevel="0" collapsed="false">
      <c r="A3" s="2"/>
      <c r="B3" s="2"/>
      <c r="C3" s="2"/>
      <c r="D3" s="2"/>
      <c r="E3" s="2" t="s">
        <v>0</v>
      </c>
    </row>
    <row r="4" customFormat="false" ht="12.65" hidden="false" customHeight="true" outlineLevel="0" collapsed="false">
      <c r="A4" s="3" t="s">
        <v>1</v>
      </c>
      <c r="B4" s="4" t="s">
        <v>2</v>
      </c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  <c r="AFO4" s="5"/>
      <c r="AFP4" s="5"/>
      <c r="AFQ4" s="5"/>
      <c r="AFR4" s="5"/>
      <c r="AFS4" s="5"/>
      <c r="AFT4" s="5"/>
      <c r="AFU4" s="5"/>
      <c r="AFV4" s="5"/>
      <c r="AFW4" s="5"/>
      <c r="AFX4" s="5"/>
      <c r="AFY4" s="5"/>
      <c r="AFZ4" s="5"/>
      <c r="AGA4" s="5"/>
      <c r="AGB4" s="5"/>
      <c r="AGC4" s="5"/>
      <c r="AGD4" s="5"/>
      <c r="AGE4" s="5"/>
      <c r="AGF4" s="5"/>
      <c r="AGG4" s="5"/>
      <c r="AGH4" s="5"/>
      <c r="AGI4" s="5"/>
      <c r="AGJ4" s="5"/>
      <c r="AGK4" s="5"/>
      <c r="AGL4" s="5"/>
      <c r="AGM4" s="5"/>
      <c r="AGN4" s="5"/>
      <c r="AGO4" s="5"/>
      <c r="AGP4" s="5"/>
      <c r="AGQ4" s="5"/>
      <c r="AGR4" s="5"/>
      <c r="AGS4" s="5"/>
      <c r="AGT4" s="5"/>
      <c r="AGU4" s="5"/>
      <c r="AGV4" s="5"/>
      <c r="AGW4" s="5"/>
      <c r="AGX4" s="5"/>
      <c r="AGY4" s="5"/>
      <c r="AGZ4" s="5"/>
      <c r="AHA4" s="5"/>
      <c r="AHB4" s="5"/>
      <c r="AHC4" s="5"/>
      <c r="AHD4" s="5"/>
      <c r="AHE4" s="5"/>
      <c r="AHF4" s="5"/>
      <c r="AHG4" s="5"/>
      <c r="AHH4" s="5"/>
      <c r="AHI4" s="5"/>
      <c r="AHJ4" s="5"/>
      <c r="AHK4" s="5"/>
      <c r="AHL4" s="5"/>
      <c r="AHM4" s="5"/>
      <c r="AHN4" s="5"/>
      <c r="AHO4" s="5"/>
      <c r="AHP4" s="5"/>
      <c r="AHQ4" s="5"/>
      <c r="AHR4" s="5"/>
      <c r="AHS4" s="5"/>
      <c r="AHT4" s="5"/>
      <c r="AHU4" s="5"/>
      <c r="AHV4" s="5"/>
      <c r="AHW4" s="5"/>
      <c r="AHX4" s="5"/>
      <c r="AHY4" s="5"/>
      <c r="AHZ4" s="5"/>
      <c r="AIA4" s="5"/>
      <c r="AIB4" s="5"/>
      <c r="AIC4" s="5"/>
      <c r="AID4" s="5"/>
      <c r="AIE4" s="5"/>
      <c r="AIF4" s="5"/>
      <c r="AIG4" s="5"/>
      <c r="AIH4" s="5"/>
      <c r="AII4" s="5"/>
      <c r="AIJ4" s="5"/>
      <c r="AIK4" s="5"/>
      <c r="AIL4" s="5"/>
      <c r="AIM4" s="5"/>
      <c r="AIN4" s="5"/>
      <c r="AIO4" s="5"/>
      <c r="AIP4" s="5"/>
      <c r="AIQ4" s="5"/>
      <c r="AIR4" s="5"/>
      <c r="AIS4" s="5"/>
      <c r="AIT4" s="5"/>
      <c r="AIU4" s="5"/>
      <c r="AIV4" s="5"/>
      <c r="AIW4" s="5"/>
      <c r="AIX4" s="5"/>
      <c r="AIY4" s="5"/>
      <c r="AIZ4" s="5"/>
      <c r="AJA4" s="5"/>
      <c r="AJB4" s="5"/>
      <c r="AJC4" s="5"/>
      <c r="AJD4" s="5"/>
      <c r="AJE4" s="5"/>
      <c r="AJF4" s="5"/>
      <c r="AJG4" s="5"/>
      <c r="AJH4" s="5"/>
      <c r="AJI4" s="5"/>
      <c r="AJJ4" s="5"/>
      <c r="AJK4" s="5"/>
      <c r="AJL4" s="5"/>
      <c r="AJM4" s="5"/>
      <c r="AJN4" s="5"/>
      <c r="AJO4" s="5"/>
      <c r="AJP4" s="5"/>
      <c r="AJQ4" s="5"/>
      <c r="AJR4" s="5"/>
      <c r="AJS4" s="5"/>
      <c r="AJT4" s="5"/>
      <c r="AJU4" s="5"/>
      <c r="AJV4" s="5"/>
      <c r="AJW4" s="5"/>
      <c r="AJX4" s="5"/>
      <c r="AJY4" s="5"/>
      <c r="AJZ4" s="5"/>
      <c r="AKA4" s="5"/>
      <c r="AKB4" s="5"/>
      <c r="AKC4" s="5"/>
      <c r="AKD4" s="5"/>
      <c r="AKE4" s="5"/>
      <c r="AKF4" s="5"/>
      <c r="AKG4" s="5"/>
      <c r="AKH4" s="5"/>
      <c r="AKI4" s="5"/>
      <c r="AKJ4" s="5"/>
      <c r="AKK4" s="5"/>
      <c r="AKL4" s="5"/>
      <c r="AKM4" s="5"/>
      <c r="AKN4" s="5"/>
      <c r="AKO4" s="5"/>
      <c r="AKP4" s="5"/>
      <c r="AKQ4" s="5"/>
      <c r="AKR4" s="5"/>
      <c r="AKS4" s="5"/>
      <c r="AKT4" s="5"/>
      <c r="AKU4" s="5"/>
      <c r="AKV4" s="5"/>
      <c r="AKW4" s="5"/>
      <c r="AKX4" s="5"/>
      <c r="AKY4" s="5"/>
      <c r="AKZ4" s="5"/>
      <c r="ALA4" s="5"/>
      <c r="ALB4" s="5"/>
      <c r="ALC4" s="5"/>
      <c r="ALD4" s="5"/>
      <c r="ALE4" s="5"/>
      <c r="ALF4" s="5"/>
      <c r="ALG4" s="5"/>
      <c r="ALH4" s="5"/>
      <c r="ALI4" s="5"/>
      <c r="ALJ4" s="5"/>
      <c r="ALK4" s="5"/>
      <c r="ALL4" s="5"/>
      <c r="ALM4" s="5"/>
      <c r="ALN4" s="5"/>
      <c r="ALO4" s="5"/>
      <c r="ALP4" s="5"/>
      <c r="ALQ4" s="5"/>
      <c r="ALR4" s="5"/>
      <c r="ALS4" s="5"/>
      <c r="ALT4" s="5"/>
      <c r="ALU4" s="5"/>
      <c r="ALV4" s="5"/>
      <c r="ALW4" s="5"/>
      <c r="ALX4" s="5"/>
      <c r="ALY4" s="5"/>
      <c r="ALZ4" s="5"/>
      <c r="AMA4" s="5"/>
      <c r="AMB4" s="5"/>
      <c r="AMC4" s="5"/>
      <c r="AMD4" s="5"/>
      <c r="AME4" s="5"/>
      <c r="AMF4" s="5"/>
      <c r="AMG4" s="5"/>
      <c r="AMH4" s="5"/>
      <c r="AMI4" s="5"/>
      <c r="AMJ4" s="5"/>
    </row>
    <row r="5" customFormat="false" ht="14.9" hidden="false" customHeight="true" outlineLevel="0" collapsed="false">
      <c r="A5" s="3"/>
      <c r="B5" s="3" t="n">
        <v>2025</v>
      </c>
      <c r="C5" s="3" t="n">
        <v>2026</v>
      </c>
      <c r="D5" s="3" t="n">
        <v>2027</v>
      </c>
      <c r="E5" s="3" t="n">
        <v>2028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  <c r="AKR5" s="5"/>
      <c r="AKS5" s="5"/>
      <c r="AKT5" s="5"/>
      <c r="AKU5" s="5"/>
      <c r="AKV5" s="5"/>
      <c r="AKW5" s="5"/>
      <c r="AKX5" s="5"/>
      <c r="AKY5" s="5"/>
      <c r="AKZ5" s="5"/>
      <c r="ALA5" s="5"/>
      <c r="ALB5" s="5"/>
      <c r="ALC5" s="5"/>
      <c r="ALD5" s="5"/>
      <c r="ALE5" s="5"/>
      <c r="ALF5" s="5"/>
      <c r="ALG5" s="5"/>
      <c r="ALH5" s="5"/>
      <c r="ALI5" s="5"/>
      <c r="ALJ5" s="5"/>
      <c r="ALK5" s="5"/>
      <c r="ALL5" s="5"/>
      <c r="ALM5" s="5"/>
      <c r="ALN5" s="5"/>
      <c r="ALO5" s="5"/>
      <c r="ALP5" s="5"/>
      <c r="ALQ5" s="5"/>
      <c r="ALR5" s="5"/>
      <c r="ALS5" s="5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</row>
    <row r="6" customFormat="false" ht="11.9" hidden="false" customHeight="true" outlineLevel="0" collapsed="false">
      <c r="A6" s="6" t="s">
        <v>3</v>
      </c>
      <c r="B6" s="6"/>
      <c r="C6" s="6"/>
      <c r="D6" s="6"/>
      <c r="E6" s="6"/>
    </row>
    <row r="7" customFormat="false" ht="13.8" hidden="false" customHeight="false" outlineLevel="0" collapsed="false">
      <c r="A7" s="7" t="s">
        <v>4</v>
      </c>
      <c r="B7" s="8" t="n">
        <v>2263780024.57</v>
      </c>
      <c r="C7" s="8" t="n">
        <v>1934847344.87</v>
      </c>
      <c r="D7" s="8" t="n">
        <v>1764020392.94</v>
      </c>
      <c r="E7" s="8"/>
    </row>
    <row r="8" customFormat="false" ht="13.8" hidden="false" customHeight="false" outlineLevel="0" collapsed="false">
      <c r="A8" s="7" t="s">
        <v>5</v>
      </c>
      <c r="B8" s="8" t="n">
        <v>2365480752.37</v>
      </c>
      <c r="C8" s="8" t="n">
        <v>1965139045.5</v>
      </c>
      <c r="D8" s="8" t="n">
        <v>1779662977.62</v>
      </c>
      <c r="E8" s="8"/>
    </row>
    <row r="9" customFormat="false" ht="13.8" hidden="false" customHeight="false" outlineLevel="0" collapsed="false">
      <c r="A9" s="7" t="s">
        <v>6</v>
      </c>
      <c r="B9" s="8" t="n">
        <f aca="false">B8-B7</f>
        <v>101700727.8</v>
      </c>
      <c r="C9" s="8" t="n">
        <f aca="false">C8-C7</f>
        <v>30291700.6300001</v>
      </c>
      <c r="D9" s="8" t="n">
        <f aca="false">D8-D7</f>
        <v>15642584.6799998</v>
      </c>
      <c r="E9" s="8" t="n">
        <f aca="false">E8-E7</f>
        <v>0</v>
      </c>
    </row>
    <row r="10" customFormat="false" ht="14.15" hidden="false" customHeight="true" outlineLevel="0" collapsed="false">
      <c r="A10" s="6" t="s">
        <v>7</v>
      </c>
      <c r="B10" s="6"/>
      <c r="C10" s="6"/>
      <c r="D10" s="6"/>
      <c r="E10" s="6"/>
    </row>
    <row r="11" customFormat="false" ht="13.8" hidden="false" customHeight="false" outlineLevel="0" collapsed="false">
      <c r="A11" s="7" t="s">
        <v>4</v>
      </c>
      <c r="B11" s="8"/>
      <c r="C11" s="8" t="n">
        <v>1936467110</v>
      </c>
      <c r="D11" s="8" t="n">
        <v>1743183550</v>
      </c>
      <c r="E11" s="8" t="n">
        <v>1854247780</v>
      </c>
    </row>
    <row r="12" customFormat="false" ht="13.8" hidden="false" customHeight="false" outlineLevel="0" collapsed="false">
      <c r="A12" s="7" t="s">
        <v>5</v>
      </c>
      <c r="B12" s="8"/>
      <c r="C12" s="8" t="n">
        <v>1980525384.31</v>
      </c>
      <c r="D12" s="8" t="n">
        <v>1768716300</v>
      </c>
      <c r="E12" s="8" t="n">
        <v>1886971200</v>
      </c>
    </row>
    <row r="13" customFormat="false" ht="13.8" hidden="false" customHeight="false" outlineLevel="0" collapsed="false">
      <c r="A13" s="7" t="s">
        <v>6</v>
      </c>
      <c r="B13" s="8" t="n">
        <f aca="false">B12-B11</f>
        <v>0</v>
      </c>
      <c r="C13" s="8" t="n">
        <f aca="false">C12-C11</f>
        <v>44058274.3099999</v>
      </c>
      <c r="D13" s="8" t="n">
        <f aca="false">D12-D11</f>
        <v>25532750</v>
      </c>
      <c r="E13" s="8" t="n">
        <f aca="false">E12-E11</f>
        <v>32723420</v>
      </c>
    </row>
    <row r="15" customFormat="false" ht="25.35" hidden="false" customHeight="false" outlineLevel="0" collapsed="false">
      <c r="A15" s="5"/>
      <c r="B15" s="5"/>
      <c r="C15" s="5" t="s">
        <v>8</v>
      </c>
      <c r="D15" s="5" t="s">
        <v>9</v>
      </c>
      <c r="E15" s="5" t="s">
        <v>10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  <c r="OJ15" s="5"/>
      <c r="OK15" s="5"/>
      <c r="OL15" s="5"/>
      <c r="OM15" s="5"/>
      <c r="ON15" s="5"/>
      <c r="OO15" s="5"/>
      <c r="OP15" s="5"/>
      <c r="OQ15" s="5"/>
      <c r="OR15" s="5"/>
      <c r="OS15" s="5"/>
      <c r="OT15" s="5"/>
      <c r="OU15" s="5"/>
      <c r="OV15" s="5"/>
      <c r="OW15" s="5"/>
      <c r="OX15" s="5"/>
      <c r="OY15" s="5"/>
      <c r="OZ15" s="5"/>
      <c r="PA15" s="5"/>
      <c r="PB15" s="5"/>
      <c r="PC15" s="5"/>
      <c r="PD15" s="5"/>
      <c r="PE15" s="5"/>
      <c r="PF15" s="5"/>
      <c r="PG15" s="5"/>
      <c r="PH15" s="5"/>
      <c r="PI15" s="5"/>
      <c r="PJ15" s="5"/>
      <c r="PK15" s="5"/>
      <c r="PL15" s="5"/>
      <c r="PM15" s="5"/>
      <c r="PN15" s="5"/>
      <c r="PO15" s="5"/>
      <c r="PP15" s="5"/>
      <c r="PQ15" s="5"/>
      <c r="PR15" s="5"/>
      <c r="PS15" s="5"/>
      <c r="PT15" s="5"/>
      <c r="PU15" s="5"/>
      <c r="PV15" s="5"/>
      <c r="PW15" s="5"/>
      <c r="PX15" s="5"/>
      <c r="PY15" s="5"/>
      <c r="PZ15" s="5"/>
      <c r="QA15" s="5"/>
      <c r="QB15" s="5"/>
      <c r="QC15" s="5"/>
      <c r="QD15" s="5"/>
      <c r="QE15" s="5"/>
      <c r="QF15" s="5"/>
      <c r="QG15" s="5"/>
      <c r="QH15" s="5"/>
      <c r="QI15" s="5"/>
      <c r="QJ15" s="5"/>
      <c r="QK15" s="5"/>
      <c r="QL15" s="5"/>
      <c r="QM15" s="5"/>
      <c r="QN15" s="5"/>
      <c r="QO15" s="5"/>
      <c r="QP15" s="5"/>
      <c r="QQ15" s="5"/>
      <c r="QR15" s="5"/>
      <c r="QS15" s="5"/>
      <c r="QT15" s="5"/>
      <c r="QU15" s="5"/>
      <c r="QV15" s="5"/>
      <c r="QW15" s="5"/>
      <c r="QX15" s="5"/>
      <c r="QY15" s="5"/>
      <c r="QZ15" s="5"/>
      <c r="RA15" s="5"/>
      <c r="RB15" s="5"/>
      <c r="RC15" s="5"/>
      <c r="RD15" s="5"/>
      <c r="RE15" s="5"/>
      <c r="RF15" s="5"/>
      <c r="RG15" s="5"/>
      <c r="RH15" s="5"/>
      <c r="RI15" s="5"/>
      <c r="RJ15" s="5"/>
      <c r="RK15" s="5"/>
      <c r="RL15" s="5"/>
      <c r="RM15" s="5"/>
      <c r="RN15" s="5"/>
      <c r="RO15" s="5"/>
      <c r="RP15" s="5"/>
      <c r="RQ15" s="5"/>
      <c r="RR15" s="5"/>
      <c r="RS15" s="5"/>
      <c r="RT15" s="5"/>
      <c r="RU15" s="5"/>
      <c r="RV15" s="5"/>
      <c r="RW15" s="5"/>
      <c r="RX15" s="5"/>
      <c r="RY15" s="5"/>
      <c r="RZ15" s="5"/>
      <c r="SA15" s="5"/>
      <c r="SB15" s="5"/>
      <c r="SC15" s="5"/>
      <c r="SD15" s="5"/>
      <c r="SE15" s="5"/>
      <c r="SF15" s="5"/>
      <c r="SG15" s="5"/>
      <c r="SH15" s="5"/>
      <c r="SI15" s="5"/>
      <c r="SJ15" s="5"/>
      <c r="SK15" s="5"/>
      <c r="SL15" s="5"/>
      <c r="SM15" s="5"/>
      <c r="SN15" s="5"/>
      <c r="SO15" s="5"/>
      <c r="SP15" s="5"/>
      <c r="SQ15" s="5"/>
      <c r="SR15" s="5"/>
      <c r="SS15" s="5"/>
      <c r="ST15" s="5"/>
      <c r="SU15" s="5"/>
      <c r="SV15" s="5"/>
      <c r="SW15" s="5"/>
      <c r="SX15" s="5"/>
      <c r="SY15" s="5"/>
      <c r="SZ15" s="5"/>
      <c r="TA15" s="5"/>
      <c r="TB15" s="5"/>
      <c r="TC15" s="5"/>
      <c r="TD15" s="5"/>
      <c r="TE15" s="5"/>
      <c r="TF15" s="5"/>
      <c r="TG15" s="5"/>
      <c r="TH15" s="5"/>
      <c r="TI15" s="5"/>
      <c r="TJ15" s="5"/>
      <c r="TK15" s="5"/>
      <c r="TL15" s="5"/>
      <c r="TM15" s="5"/>
      <c r="TN15" s="5"/>
      <c r="TO15" s="5"/>
      <c r="TP15" s="5"/>
      <c r="TQ15" s="5"/>
      <c r="TR15" s="5"/>
      <c r="TS15" s="5"/>
      <c r="TT15" s="5"/>
      <c r="TU15" s="5"/>
      <c r="TV15" s="5"/>
      <c r="TW15" s="5"/>
      <c r="TX15" s="5"/>
      <c r="TY15" s="5"/>
      <c r="TZ15" s="5"/>
      <c r="UA15" s="5"/>
      <c r="UB15" s="5"/>
      <c r="UC15" s="5"/>
      <c r="UD15" s="5"/>
      <c r="UE15" s="5"/>
      <c r="UF15" s="5"/>
      <c r="UG15" s="5"/>
      <c r="UH15" s="5"/>
      <c r="UI15" s="5"/>
      <c r="UJ15" s="5"/>
      <c r="UK15" s="5"/>
      <c r="UL15" s="5"/>
      <c r="UM15" s="5"/>
      <c r="UN15" s="5"/>
      <c r="UO15" s="5"/>
      <c r="UP15" s="5"/>
      <c r="UQ15" s="5"/>
      <c r="UR15" s="5"/>
      <c r="US15" s="5"/>
      <c r="UT15" s="5"/>
      <c r="UU15" s="5"/>
      <c r="UV15" s="5"/>
      <c r="UW15" s="5"/>
      <c r="UX15" s="5"/>
      <c r="UY15" s="5"/>
      <c r="UZ15" s="5"/>
      <c r="VA15" s="5"/>
      <c r="VB15" s="5"/>
      <c r="VC15" s="5"/>
      <c r="VD15" s="5"/>
      <c r="VE15" s="5"/>
      <c r="VF15" s="5"/>
      <c r="VG15" s="5"/>
      <c r="VH15" s="5"/>
      <c r="VI15" s="5"/>
      <c r="VJ15" s="5"/>
      <c r="VK15" s="5"/>
      <c r="VL15" s="5"/>
      <c r="VM15" s="5"/>
      <c r="VN15" s="5"/>
      <c r="VO15" s="5"/>
      <c r="VP15" s="5"/>
      <c r="VQ15" s="5"/>
      <c r="VR15" s="5"/>
      <c r="VS15" s="5"/>
      <c r="VT15" s="5"/>
      <c r="VU15" s="5"/>
      <c r="VV15" s="5"/>
      <c r="VW15" s="5"/>
      <c r="VX15" s="5"/>
      <c r="VY15" s="5"/>
      <c r="VZ15" s="5"/>
      <c r="WA15" s="5"/>
      <c r="WB15" s="5"/>
      <c r="WC15" s="5"/>
      <c r="WD15" s="5"/>
      <c r="WE15" s="5"/>
      <c r="WF15" s="5"/>
      <c r="WG15" s="5"/>
      <c r="WH15" s="5"/>
      <c r="WI15" s="5"/>
      <c r="WJ15" s="5"/>
      <c r="WK15" s="5"/>
      <c r="WL15" s="5"/>
      <c r="WM15" s="5"/>
      <c r="WN15" s="5"/>
      <c r="WO15" s="5"/>
      <c r="WP15" s="5"/>
      <c r="WQ15" s="5"/>
      <c r="WR15" s="5"/>
      <c r="WS15" s="5"/>
      <c r="WT15" s="5"/>
      <c r="WU15" s="5"/>
      <c r="WV15" s="5"/>
      <c r="WW15" s="5"/>
      <c r="WX15" s="5"/>
      <c r="WY15" s="5"/>
      <c r="WZ15" s="5"/>
      <c r="XA15" s="5"/>
      <c r="XB15" s="5"/>
      <c r="XC15" s="5"/>
      <c r="XD15" s="5"/>
      <c r="XE15" s="5"/>
      <c r="XF15" s="5"/>
      <c r="XG15" s="5"/>
      <c r="XH15" s="5"/>
      <c r="XI15" s="5"/>
      <c r="XJ15" s="5"/>
      <c r="XK15" s="5"/>
      <c r="XL15" s="5"/>
      <c r="XM15" s="5"/>
      <c r="XN15" s="5"/>
      <c r="XO15" s="5"/>
      <c r="XP15" s="5"/>
      <c r="XQ15" s="5"/>
      <c r="XR15" s="5"/>
      <c r="XS15" s="5"/>
      <c r="XT15" s="5"/>
      <c r="XU15" s="5"/>
      <c r="XV15" s="5"/>
      <c r="XW15" s="5"/>
      <c r="XX15" s="5"/>
      <c r="XY15" s="5"/>
      <c r="XZ15" s="5"/>
      <c r="YA15" s="5"/>
      <c r="YB15" s="5"/>
      <c r="YC15" s="5"/>
      <c r="YD15" s="5"/>
      <c r="YE15" s="5"/>
      <c r="YF15" s="5"/>
      <c r="YG15" s="5"/>
      <c r="YH15" s="5"/>
      <c r="YI15" s="5"/>
      <c r="YJ15" s="5"/>
      <c r="YK15" s="5"/>
      <c r="YL15" s="5"/>
      <c r="YM15" s="5"/>
      <c r="YN15" s="5"/>
      <c r="YO15" s="5"/>
      <c r="YP15" s="5"/>
      <c r="YQ15" s="5"/>
      <c r="YR15" s="5"/>
      <c r="YS15" s="5"/>
      <c r="YT15" s="5"/>
      <c r="YU15" s="5"/>
      <c r="YV15" s="5"/>
      <c r="YW15" s="5"/>
      <c r="YX15" s="5"/>
      <c r="YY15" s="5"/>
      <c r="YZ15" s="5"/>
      <c r="ZA15" s="5"/>
      <c r="ZB15" s="5"/>
      <c r="ZC15" s="5"/>
      <c r="ZD15" s="5"/>
      <c r="ZE15" s="5"/>
      <c r="ZF15" s="5"/>
      <c r="ZG15" s="5"/>
      <c r="ZH15" s="5"/>
      <c r="ZI15" s="5"/>
      <c r="ZJ15" s="5"/>
      <c r="ZK15" s="5"/>
      <c r="ZL15" s="5"/>
      <c r="ZM15" s="5"/>
      <c r="ZN15" s="5"/>
      <c r="ZO15" s="5"/>
      <c r="ZP15" s="5"/>
      <c r="ZQ15" s="5"/>
      <c r="ZR15" s="5"/>
      <c r="ZS15" s="5"/>
      <c r="ZT15" s="5"/>
      <c r="ZU15" s="5"/>
      <c r="ZV15" s="5"/>
      <c r="ZW15" s="5"/>
      <c r="ZX15" s="5"/>
      <c r="ZY15" s="5"/>
      <c r="ZZ15" s="5"/>
      <c r="AAA15" s="5"/>
      <c r="AAB15" s="5"/>
      <c r="AAC15" s="5"/>
      <c r="AAD15" s="5"/>
      <c r="AAE15" s="5"/>
      <c r="AAF15" s="5"/>
      <c r="AAG15" s="5"/>
      <c r="AAH15" s="5"/>
      <c r="AAI15" s="5"/>
      <c r="AAJ15" s="5"/>
      <c r="AAK15" s="5"/>
      <c r="AAL15" s="5"/>
      <c r="AAM15" s="5"/>
      <c r="AAN15" s="5"/>
      <c r="AAO15" s="5"/>
      <c r="AAP15" s="5"/>
      <c r="AAQ15" s="5"/>
      <c r="AAR15" s="5"/>
      <c r="AAS15" s="5"/>
      <c r="AAT15" s="5"/>
      <c r="AAU15" s="5"/>
      <c r="AAV15" s="5"/>
      <c r="AAW15" s="5"/>
      <c r="AAX15" s="5"/>
      <c r="AAY15" s="5"/>
      <c r="AAZ15" s="5"/>
      <c r="ABA15" s="5"/>
      <c r="ABB15" s="5"/>
      <c r="ABC15" s="5"/>
      <c r="ABD15" s="5"/>
      <c r="ABE15" s="5"/>
      <c r="ABF15" s="5"/>
      <c r="ABG15" s="5"/>
      <c r="ABH15" s="5"/>
      <c r="ABI15" s="5"/>
      <c r="ABJ15" s="5"/>
      <c r="ABK15" s="5"/>
      <c r="ABL15" s="5"/>
      <c r="ABM15" s="5"/>
      <c r="ABN15" s="5"/>
      <c r="ABO15" s="5"/>
      <c r="ABP15" s="5"/>
      <c r="ABQ15" s="5"/>
      <c r="ABR15" s="5"/>
      <c r="ABS15" s="5"/>
      <c r="ABT15" s="5"/>
      <c r="ABU15" s="5"/>
      <c r="ABV15" s="5"/>
      <c r="ABW15" s="5"/>
      <c r="ABX15" s="5"/>
      <c r="ABY15" s="5"/>
      <c r="ABZ15" s="5"/>
      <c r="ACA15" s="5"/>
      <c r="ACB15" s="5"/>
      <c r="ACC15" s="5"/>
      <c r="ACD15" s="5"/>
      <c r="ACE15" s="5"/>
      <c r="ACF15" s="5"/>
      <c r="ACG15" s="5"/>
      <c r="ACH15" s="5"/>
      <c r="ACI15" s="5"/>
      <c r="ACJ15" s="5"/>
      <c r="ACK15" s="5"/>
      <c r="ACL15" s="5"/>
      <c r="ACM15" s="5"/>
      <c r="ACN15" s="5"/>
      <c r="ACO15" s="5"/>
      <c r="ACP15" s="5"/>
      <c r="ACQ15" s="5"/>
      <c r="ACR15" s="5"/>
      <c r="ACS15" s="5"/>
      <c r="ACT15" s="5"/>
      <c r="ACU15" s="5"/>
      <c r="ACV15" s="5"/>
      <c r="ACW15" s="5"/>
      <c r="ACX15" s="5"/>
      <c r="ACY15" s="5"/>
      <c r="ACZ15" s="5"/>
      <c r="ADA15" s="5"/>
      <c r="ADB15" s="5"/>
      <c r="ADC15" s="5"/>
      <c r="ADD15" s="5"/>
      <c r="ADE15" s="5"/>
      <c r="ADF15" s="5"/>
      <c r="ADG15" s="5"/>
      <c r="ADH15" s="5"/>
      <c r="ADI15" s="5"/>
      <c r="ADJ15" s="5"/>
      <c r="ADK15" s="5"/>
      <c r="ADL15" s="5"/>
      <c r="ADM15" s="5"/>
      <c r="ADN15" s="5"/>
      <c r="ADO15" s="5"/>
      <c r="ADP15" s="5"/>
      <c r="ADQ15" s="5"/>
      <c r="ADR15" s="5"/>
      <c r="ADS15" s="5"/>
      <c r="ADT15" s="5"/>
      <c r="ADU15" s="5"/>
      <c r="ADV15" s="5"/>
      <c r="ADW15" s="5"/>
      <c r="ADX15" s="5"/>
      <c r="ADY15" s="5"/>
      <c r="ADZ15" s="5"/>
      <c r="AEA15" s="5"/>
      <c r="AEB15" s="5"/>
      <c r="AEC15" s="5"/>
      <c r="AED15" s="5"/>
      <c r="AEE15" s="5"/>
      <c r="AEF15" s="5"/>
      <c r="AEG15" s="5"/>
      <c r="AEH15" s="5"/>
      <c r="AEI15" s="5"/>
      <c r="AEJ15" s="5"/>
      <c r="AEK15" s="5"/>
      <c r="AEL15" s="5"/>
      <c r="AEM15" s="5"/>
      <c r="AEN15" s="5"/>
      <c r="AEO15" s="5"/>
      <c r="AEP15" s="5"/>
      <c r="AEQ15" s="5"/>
      <c r="AER15" s="5"/>
      <c r="AES15" s="5"/>
      <c r="AET15" s="5"/>
      <c r="AEU15" s="5"/>
      <c r="AEV15" s="5"/>
      <c r="AEW15" s="5"/>
      <c r="AEX15" s="5"/>
      <c r="AEY15" s="5"/>
      <c r="AEZ15" s="5"/>
      <c r="AFA15" s="5"/>
      <c r="AFB15" s="5"/>
      <c r="AFC15" s="5"/>
      <c r="AFD15" s="5"/>
      <c r="AFE15" s="5"/>
      <c r="AFF15" s="5"/>
      <c r="AFG15" s="5"/>
      <c r="AFH15" s="5"/>
      <c r="AFI15" s="5"/>
      <c r="AFJ15" s="5"/>
      <c r="AFK15" s="5"/>
      <c r="AFL15" s="5"/>
      <c r="AFM15" s="5"/>
      <c r="AFN15" s="5"/>
      <c r="AFO15" s="5"/>
      <c r="AFP15" s="5"/>
      <c r="AFQ15" s="5"/>
      <c r="AFR15" s="5"/>
      <c r="AFS15" s="5"/>
      <c r="AFT15" s="5"/>
      <c r="AFU15" s="5"/>
      <c r="AFV15" s="5"/>
      <c r="AFW15" s="5"/>
      <c r="AFX15" s="5"/>
      <c r="AFY15" s="5"/>
      <c r="AFZ15" s="5"/>
      <c r="AGA15" s="5"/>
      <c r="AGB15" s="5"/>
      <c r="AGC15" s="5"/>
      <c r="AGD15" s="5"/>
      <c r="AGE15" s="5"/>
      <c r="AGF15" s="5"/>
      <c r="AGG15" s="5"/>
      <c r="AGH15" s="5"/>
      <c r="AGI15" s="5"/>
      <c r="AGJ15" s="5"/>
      <c r="AGK15" s="5"/>
      <c r="AGL15" s="5"/>
      <c r="AGM15" s="5"/>
      <c r="AGN15" s="5"/>
      <c r="AGO15" s="5"/>
      <c r="AGP15" s="5"/>
      <c r="AGQ15" s="5"/>
      <c r="AGR15" s="5"/>
      <c r="AGS15" s="5"/>
      <c r="AGT15" s="5"/>
      <c r="AGU15" s="5"/>
      <c r="AGV15" s="5"/>
      <c r="AGW15" s="5"/>
      <c r="AGX15" s="5"/>
      <c r="AGY15" s="5"/>
      <c r="AGZ15" s="5"/>
      <c r="AHA15" s="5"/>
      <c r="AHB15" s="5"/>
      <c r="AHC15" s="5"/>
      <c r="AHD15" s="5"/>
      <c r="AHE15" s="5"/>
      <c r="AHF15" s="5"/>
      <c r="AHG15" s="5"/>
      <c r="AHH15" s="5"/>
      <c r="AHI15" s="5"/>
      <c r="AHJ15" s="5"/>
      <c r="AHK15" s="5"/>
      <c r="AHL15" s="5"/>
      <c r="AHM15" s="5"/>
      <c r="AHN15" s="5"/>
      <c r="AHO15" s="5"/>
      <c r="AHP15" s="5"/>
      <c r="AHQ15" s="5"/>
      <c r="AHR15" s="5"/>
      <c r="AHS15" s="5"/>
      <c r="AHT15" s="5"/>
      <c r="AHU15" s="5"/>
      <c r="AHV15" s="5"/>
      <c r="AHW15" s="5"/>
      <c r="AHX15" s="5"/>
      <c r="AHY15" s="5"/>
      <c r="AHZ15" s="5"/>
      <c r="AIA15" s="5"/>
      <c r="AIB15" s="5"/>
      <c r="AIC15" s="5"/>
      <c r="AID15" s="5"/>
      <c r="AIE15" s="5"/>
      <c r="AIF15" s="5"/>
      <c r="AIG15" s="5"/>
      <c r="AIH15" s="5"/>
      <c r="AII15" s="5"/>
      <c r="AIJ15" s="5"/>
      <c r="AIK15" s="5"/>
      <c r="AIL15" s="5"/>
      <c r="AIM15" s="5"/>
      <c r="AIN15" s="5"/>
      <c r="AIO15" s="5"/>
      <c r="AIP15" s="5"/>
      <c r="AIQ15" s="5"/>
      <c r="AIR15" s="5"/>
      <c r="AIS15" s="5"/>
      <c r="AIT15" s="5"/>
      <c r="AIU15" s="5"/>
      <c r="AIV15" s="5"/>
      <c r="AIW15" s="5"/>
      <c r="AIX15" s="5"/>
      <c r="AIY15" s="5"/>
      <c r="AIZ15" s="5"/>
      <c r="AJA15" s="5"/>
      <c r="AJB15" s="5"/>
      <c r="AJC15" s="5"/>
      <c r="AJD15" s="5"/>
      <c r="AJE15" s="5"/>
      <c r="AJF15" s="5"/>
      <c r="AJG15" s="5"/>
      <c r="AJH15" s="5"/>
      <c r="AJI15" s="5"/>
      <c r="AJJ15" s="5"/>
      <c r="AJK15" s="5"/>
      <c r="AJL15" s="5"/>
      <c r="AJM15" s="5"/>
      <c r="AJN15" s="5"/>
      <c r="AJO15" s="5"/>
      <c r="AJP15" s="5"/>
      <c r="AJQ15" s="5"/>
      <c r="AJR15" s="5"/>
      <c r="AJS15" s="5"/>
      <c r="AJT15" s="5"/>
      <c r="AJU15" s="5"/>
      <c r="AJV15" s="5"/>
      <c r="AJW15" s="5"/>
      <c r="AJX15" s="5"/>
      <c r="AJY15" s="5"/>
      <c r="AJZ15" s="5"/>
      <c r="AKA15" s="5"/>
      <c r="AKB15" s="5"/>
      <c r="AKC15" s="5"/>
      <c r="AKD15" s="5"/>
      <c r="AKE15" s="5"/>
      <c r="AKF15" s="5"/>
      <c r="AKG15" s="5"/>
      <c r="AKH15" s="5"/>
      <c r="AKI15" s="5"/>
      <c r="AKJ15" s="5"/>
      <c r="AKK15" s="5"/>
      <c r="AKL15" s="5"/>
      <c r="AKM15" s="5"/>
      <c r="AKN15" s="5"/>
      <c r="AKO15" s="5"/>
      <c r="AKP15" s="5"/>
      <c r="AKQ15" s="5"/>
      <c r="AKR15" s="5"/>
      <c r="AKS15" s="5"/>
      <c r="AKT15" s="5"/>
      <c r="AKU15" s="5"/>
      <c r="AKV15" s="5"/>
      <c r="AKW15" s="5"/>
      <c r="AKX15" s="5"/>
      <c r="AKY15" s="5"/>
      <c r="AKZ15" s="5"/>
      <c r="ALA15" s="5"/>
      <c r="ALB15" s="5"/>
      <c r="ALC15" s="5"/>
      <c r="ALD15" s="5"/>
      <c r="ALE15" s="5"/>
      <c r="ALF15" s="5"/>
      <c r="ALG15" s="5"/>
      <c r="ALH15" s="5"/>
      <c r="ALI15" s="5"/>
      <c r="ALJ15" s="5"/>
      <c r="ALK15" s="5"/>
      <c r="ALL15" s="5"/>
      <c r="ALM15" s="5"/>
      <c r="ALN15" s="5"/>
      <c r="ALO15" s="5"/>
      <c r="ALP15" s="5"/>
      <c r="ALQ15" s="5"/>
      <c r="ALR15" s="5"/>
      <c r="ALS15" s="5"/>
      <c r="ALT15" s="5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</row>
    <row r="16" customFormat="false" ht="13.8" hidden="false" customHeight="false" outlineLevel="0" collapsed="false">
      <c r="B16" s="7" t="s">
        <v>4</v>
      </c>
      <c r="C16" s="9" t="n">
        <f aca="false">C11-B7</f>
        <v>-327312914.57</v>
      </c>
      <c r="D16" s="9" t="n">
        <f aca="false">D11-B7</f>
        <v>-520596474.57</v>
      </c>
      <c r="E16" s="9" t="n">
        <f aca="false">E11-B7</f>
        <v>-409532244.57</v>
      </c>
    </row>
    <row r="17" customFormat="false" ht="13.8" hidden="false" customHeight="false" outlineLevel="0" collapsed="false">
      <c r="C17" s="10" t="n">
        <f aca="false">C16/B7*100</f>
        <v>-14.4586890518293</v>
      </c>
      <c r="D17" s="10" t="n">
        <f aca="false">D16/B7*100</f>
        <v>-22.9967783494726</v>
      </c>
      <c r="E17" s="10" t="n">
        <f aca="false">E16/B7*100</f>
        <v>-18.0906377883509</v>
      </c>
    </row>
    <row r="18" customFormat="false" ht="13.8" hidden="false" customHeight="false" outlineLevel="0" collapsed="false">
      <c r="C18" s="10"/>
      <c r="D18" s="10"/>
      <c r="E18" s="10"/>
    </row>
    <row r="19" customFormat="false" ht="13.8" hidden="false" customHeight="false" outlineLevel="0" collapsed="false">
      <c r="B19" s="7" t="s">
        <v>5</v>
      </c>
      <c r="C19" s="9" t="n">
        <f aca="false">C12-B8</f>
        <v>-384955368.06</v>
      </c>
      <c r="D19" s="9" t="n">
        <f aca="false">D12-B8</f>
        <v>-596764452.37</v>
      </c>
      <c r="E19" s="9" t="n">
        <f aca="false">E12-B8</f>
        <v>-478509552.37</v>
      </c>
    </row>
    <row r="20" customFormat="false" ht="13.8" hidden="false" customHeight="false" outlineLevel="0" collapsed="false">
      <c r="C20" s="10" t="n">
        <f aca="false">C19/B8*100</f>
        <v>-16.2738744618534</v>
      </c>
      <c r="D20" s="10" t="n">
        <f aca="false">D19/B8*100</f>
        <v>-25.2280409287666</v>
      </c>
      <c r="E20" s="10" t="n">
        <f aca="false">E19/B8*100</f>
        <v>-20.2288499659351</v>
      </c>
      <c r="F20" s="10"/>
    </row>
    <row r="22" customFormat="false" ht="13.8" hidden="false" customHeight="false" outlineLevel="0" collapsed="false">
      <c r="B22" s="7" t="s">
        <v>6</v>
      </c>
      <c r="C22" s="9" t="n">
        <f aca="false">C13-B9</f>
        <v>-57642453.4899998</v>
      </c>
      <c r="D22" s="9" t="n">
        <f aca="false">D13-B9</f>
        <v>-76167977.7999997</v>
      </c>
      <c r="E22" s="9" t="n">
        <f aca="false">E13-B9</f>
        <v>-68977307.7999997</v>
      </c>
    </row>
    <row r="23" customFormat="false" ht="13.8" hidden="false" customHeight="false" outlineLevel="0" collapsed="false">
      <c r="C23" s="10" t="n">
        <f aca="false">C22/B9*100</f>
        <v>-56.6785063754479</v>
      </c>
      <c r="D23" s="10" t="n">
        <f aca="false">D22/B9*100</f>
        <v>-74.8942307962519</v>
      </c>
      <c r="E23" s="10" t="n">
        <f aca="false">E22/B9*100</f>
        <v>-67.8238094182055</v>
      </c>
    </row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4">
    <mergeCell ref="A4:A5"/>
    <mergeCell ref="B4:E4"/>
    <mergeCell ref="A6:E6"/>
    <mergeCell ref="A10:E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true"/>
  </sheetPr>
  <dimension ref="A3:L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70" width="5.71"/>
    <col collapsed="false" customWidth="true" hidden="false" outlineLevel="0" max="2" min="2" style="70" width="25.18"/>
    <col collapsed="false" customWidth="true" hidden="false" outlineLevel="0" max="3" min="3" style="70" width="13.49"/>
    <col collapsed="false" customWidth="true" hidden="false" outlineLevel="0" max="4" min="4" style="70" width="7.37"/>
    <col collapsed="false" customWidth="true" hidden="false" outlineLevel="0" max="5" min="5" style="70" width="13.75"/>
    <col collapsed="false" customWidth="true" hidden="false" outlineLevel="0" max="6" min="6" style="70" width="6.68"/>
    <col collapsed="false" customWidth="true" hidden="false" outlineLevel="0" max="7" min="7" style="70" width="12.79"/>
    <col collapsed="false" customWidth="true" hidden="false" outlineLevel="0" max="8" min="8" style="70" width="8.21"/>
    <col collapsed="false" customWidth="true" hidden="false" outlineLevel="0" max="9" min="9" style="70" width="12.94"/>
    <col collapsed="false" customWidth="true" hidden="false" outlineLevel="0" max="10" min="10" style="70" width="8.62"/>
    <col collapsed="false" customWidth="true" hidden="false" outlineLevel="0" max="11" min="11" style="70" width="13.63"/>
    <col collapsed="false" customWidth="true" hidden="false" outlineLevel="0" max="12" min="12" style="70" width="8.49"/>
  </cols>
  <sheetData>
    <row r="3" customFormat="false" ht="13.8" hidden="false" customHeight="false" outlineLevel="0" collapsed="false">
      <c r="A3" s="164"/>
      <c r="B3" s="164"/>
      <c r="C3" s="164"/>
      <c r="D3" s="164"/>
      <c r="E3" s="164"/>
      <c r="F3" s="164"/>
      <c r="G3" s="164"/>
      <c r="H3" s="164"/>
      <c r="I3" s="164"/>
      <c r="J3" s="164" t="s">
        <v>144</v>
      </c>
      <c r="K3" s="164"/>
      <c r="L3" s="164"/>
    </row>
    <row r="4" customFormat="false" ht="12.8" hidden="false" customHeight="false" outlineLevel="0" collapsed="false">
      <c r="A4" s="165" t="s">
        <v>104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</row>
    <row r="5" customFormat="false" ht="12.8" hidden="false" customHeight="true" outlineLevel="0" collapsed="false">
      <c r="A5" s="166" t="s">
        <v>101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</row>
    <row r="6" customFormat="false" ht="13.8" hidden="false" customHeight="false" outlineLevel="0" collapsed="false">
      <c r="A6" s="130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</row>
    <row r="7" customFormat="false" ht="13.8" hidden="false" customHeight="false" outlineLevel="0" collapsed="false">
      <c r="A7" s="167" t="s">
        <v>145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customFormat="false" ht="13.8" hidden="false" customHeight="false" outlineLevel="0" collapsed="false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customFormat="false" ht="12.8" hidden="false" customHeight="true" outlineLevel="0" collapsed="false">
      <c r="A9" s="168" t="s">
        <v>146</v>
      </c>
      <c r="B9" s="161" t="s">
        <v>147</v>
      </c>
      <c r="C9" s="161" t="s">
        <v>11</v>
      </c>
      <c r="D9" s="161"/>
      <c r="E9" s="161" t="s">
        <v>105</v>
      </c>
      <c r="F9" s="161"/>
      <c r="G9" s="161"/>
      <c r="H9" s="161"/>
      <c r="I9" s="161"/>
      <c r="J9" s="161"/>
      <c r="K9" s="161" t="s">
        <v>114</v>
      </c>
      <c r="L9" s="161"/>
    </row>
    <row r="10" customFormat="false" ht="11.9" hidden="false" customHeight="false" outlineLevel="0" collapsed="false">
      <c r="A10" s="168"/>
      <c r="B10" s="161"/>
      <c r="C10" s="161"/>
      <c r="D10" s="161"/>
      <c r="E10" s="161" t="n">
        <v>2026</v>
      </c>
      <c r="F10" s="161"/>
      <c r="G10" s="161" t="n">
        <v>2027</v>
      </c>
      <c r="H10" s="161"/>
      <c r="I10" s="161" t="n">
        <v>2028</v>
      </c>
      <c r="J10" s="161"/>
      <c r="K10" s="161"/>
      <c r="L10" s="161"/>
    </row>
    <row r="11" customFormat="false" ht="12.8" hidden="false" customHeight="false" outlineLevel="0" collapsed="false">
      <c r="A11" s="168"/>
      <c r="B11" s="161"/>
      <c r="C11" s="161" t="s">
        <v>65</v>
      </c>
      <c r="D11" s="161" t="s">
        <v>115</v>
      </c>
      <c r="E11" s="161" t="s">
        <v>65</v>
      </c>
      <c r="F11" s="161" t="s">
        <v>115</v>
      </c>
      <c r="G11" s="161" t="s">
        <v>65</v>
      </c>
      <c r="H11" s="161" t="s">
        <v>115</v>
      </c>
      <c r="I11" s="161" t="s">
        <v>65</v>
      </c>
      <c r="J11" s="161" t="s">
        <v>115</v>
      </c>
      <c r="K11" s="161" t="s">
        <v>65</v>
      </c>
      <c r="L11" s="161" t="s">
        <v>66</v>
      </c>
    </row>
    <row r="12" customFormat="false" ht="12.8" hidden="false" customHeight="false" outlineLevel="0" collapsed="false">
      <c r="A12" s="139" t="s">
        <v>117</v>
      </c>
      <c r="B12" s="140" t="n">
        <v>2</v>
      </c>
      <c r="C12" s="138" t="n">
        <v>3</v>
      </c>
      <c r="D12" s="138" t="n">
        <v>4</v>
      </c>
      <c r="E12" s="138" t="n">
        <v>5</v>
      </c>
      <c r="F12" s="138" t="n">
        <v>6</v>
      </c>
      <c r="G12" s="138" t="n">
        <v>7</v>
      </c>
      <c r="H12" s="138" t="n">
        <v>8</v>
      </c>
      <c r="I12" s="138" t="n">
        <v>9</v>
      </c>
      <c r="J12" s="138" t="n">
        <v>10</v>
      </c>
      <c r="K12" s="138" t="n">
        <v>11</v>
      </c>
      <c r="L12" s="169" t="n">
        <v>12</v>
      </c>
    </row>
    <row r="13" customFormat="false" ht="32.8" hidden="false" customHeight="false" outlineLevel="0" collapsed="false">
      <c r="A13" s="137" t="s">
        <v>148</v>
      </c>
      <c r="B13" s="142" t="s">
        <v>149</v>
      </c>
      <c r="C13" s="143" t="n">
        <f aca="false">2333013721.42+50000000</f>
        <v>2383013721.42</v>
      </c>
      <c r="D13" s="144" t="n">
        <f aca="false">C13/C17*100</f>
        <v>98.6558770580911</v>
      </c>
      <c r="E13" s="170" t="n">
        <v>2041270881.47</v>
      </c>
      <c r="F13" s="144" t="n">
        <f aca="false">E13/E17*100</f>
        <v>98.4264466373757</v>
      </c>
      <c r="G13" s="146" t="n">
        <f aca="false">1704198700+15000000</f>
        <v>1719198700</v>
      </c>
      <c r="H13" s="144" t="n">
        <f aca="false">G13/G17*100</f>
        <v>98.0886617876763</v>
      </c>
      <c r="I13" s="146" t="n">
        <v>1739030880.5</v>
      </c>
      <c r="J13" s="144" t="n">
        <f aca="false">I13/I17*100</f>
        <v>98.0823797050612</v>
      </c>
      <c r="K13" s="145" t="n">
        <f aca="false">E13-C13</f>
        <v>-341742839.95</v>
      </c>
      <c r="L13" s="141" t="n">
        <f aca="false">E13/C13*100-100</f>
        <v>-14.340783558156</v>
      </c>
    </row>
    <row r="14" customFormat="false" ht="26.1" hidden="false" customHeight="true" outlineLevel="0" collapsed="false">
      <c r="A14" s="137" t="s">
        <v>150</v>
      </c>
      <c r="B14" s="142" t="s">
        <v>151</v>
      </c>
      <c r="C14" s="143" t="n">
        <v>6428900</v>
      </c>
      <c r="D14" s="144" t="n">
        <f aca="false">C14/C17*100</f>
        <v>0.26615405623465</v>
      </c>
      <c r="E14" s="170" t="n">
        <v>6848000</v>
      </c>
      <c r="F14" s="144" t="n">
        <f aca="false">E14/E17*100</f>
        <v>0.330198364504841</v>
      </c>
      <c r="G14" s="146" t="n">
        <v>6900000</v>
      </c>
      <c r="H14" s="144" t="n">
        <f aca="false">G14/G17*100</f>
        <v>0.393678616866664</v>
      </c>
      <c r="I14" s="146" t="n">
        <v>7100000</v>
      </c>
      <c r="J14" s="144" t="n">
        <f aca="false">I14/I17*100</f>
        <v>0.400444238060748</v>
      </c>
      <c r="K14" s="145" t="n">
        <f aca="false">E14-C14</f>
        <v>419100</v>
      </c>
      <c r="L14" s="141" t="n">
        <f aca="false">E14/C14*100-100</f>
        <v>6.51900013999284</v>
      </c>
    </row>
    <row r="15" customFormat="false" ht="32.8" hidden="false" customHeight="false" outlineLevel="0" collapsed="false">
      <c r="A15" s="137" t="s">
        <v>152</v>
      </c>
      <c r="B15" s="142" t="s">
        <v>153</v>
      </c>
      <c r="C15" s="143" t="n">
        <v>6912724.95</v>
      </c>
      <c r="D15" s="144" t="n">
        <f aca="false">C15/C17*100</f>
        <v>0.286184228262529</v>
      </c>
      <c r="E15" s="170" t="n">
        <v>6986000</v>
      </c>
      <c r="F15" s="144" t="n">
        <f aca="false">E15/E17*100</f>
        <v>0.336852478742818</v>
      </c>
      <c r="G15" s="146" t="n">
        <v>7100000</v>
      </c>
      <c r="H15" s="144" t="n">
        <f aca="false">G15/G17*100</f>
        <v>0.405089591268596</v>
      </c>
      <c r="I15" s="146" t="n">
        <v>7200000</v>
      </c>
      <c r="J15" s="144" t="n">
        <f aca="false">I15/I17*100</f>
        <v>0.406084297751745</v>
      </c>
      <c r="K15" s="145" t="n">
        <f aca="false">E15-C15</f>
        <v>73275.0499999998</v>
      </c>
      <c r="L15" s="141" t="n">
        <f aca="false">E15/C15*100-100</f>
        <v>1.06000239456945</v>
      </c>
    </row>
    <row r="16" customFormat="false" ht="43.25" hidden="false" customHeight="false" outlineLevel="0" collapsed="false">
      <c r="A16" s="137" t="s">
        <v>154</v>
      </c>
      <c r="B16" s="142" t="s">
        <v>155</v>
      </c>
      <c r="C16" s="143" t="n">
        <v>19125406</v>
      </c>
      <c r="D16" s="144" t="n">
        <f aca="false">C16/C17*100</f>
        <v>0.791784657411768</v>
      </c>
      <c r="E16" s="170" t="n">
        <v>18800000</v>
      </c>
      <c r="F16" s="144" t="n">
        <f aca="false">E16/E17*100</f>
        <v>0.906502519376608</v>
      </c>
      <c r="G16" s="146" t="n">
        <v>19500000</v>
      </c>
      <c r="H16" s="144" t="n">
        <f aca="false">G16/G17*100</f>
        <v>1.1125700041884</v>
      </c>
      <c r="I16" s="146" t="n">
        <v>19700000</v>
      </c>
      <c r="J16" s="144" t="n">
        <f aca="false">I16/I17*100</f>
        <v>1.1110917591263</v>
      </c>
      <c r="K16" s="145" t="n">
        <f aca="false">E16-C16</f>
        <v>-325406</v>
      </c>
      <c r="L16" s="141" t="n">
        <f aca="false">E16/C16*100-100</f>
        <v>-1.70143316173262</v>
      </c>
    </row>
    <row r="17" customFormat="false" ht="12.8" hidden="false" customHeight="false" outlineLevel="0" collapsed="false">
      <c r="A17" s="137"/>
      <c r="B17" s="105" t="s">
        <v>140</v>
      </c>
      <c r="C17" s="150" t="n">
        <f aca="false">SUM(C13:C16)</f>
        <v>2415480752.37</v>
      </c>
      <c r="D17" s="151" t="n">
        <f aca="false">SUM(D13:D16)</f>
        <v>100</v>
      </c>
      <c r="E17" s="150" t="n">
        <f aca="false">SUM(E13:E16)</f>
        <v>2073904881.47</v>
      </c>
      <c r="F17" s="151" t="n">
        <f aca="false">SUM(F13:F16)</f>
        <v>100</v>
      </c>
      <c r="G17" s="150" t="n">
        <f aca="false">SUM(G13:G16)</f>
        <v>1752698700</v>
      </c>
      <c r="H17" s="151" t="n">
        <f aca="false">SUM(H13:H16)</f>
        <v>100</v>
      </c>
      <c r="I17" s="150" t="n">
        <f aca="false">SUM(I13:I16)</f>
        <v>1773030880.5</v>
      </c>
      <c r="J17" s="151" t="n">
        <f aca="false">SUM(J13:J16)</f>
        <v>100</v>
      </c>
      <c r="K17" s="152" t="n">
        <f aca="false">SUM(K13:K16)</f>
        <v>-341575870.9</v>
      </c>
      <c r="L17" s="171" t="n">
        <f aca="false">E17/C17*100-100</f>
        <v>-14.141113340061</v>
      </c>
    </row>
    <row r="18" customFormat="false" ht="13.8" hidden="false" customHeight="false" outlineLevel="0" collapsed="false">
      <c r="A18" s="130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</row>
  </sheetData>
  <mergeCells count="12">
    <mergeCell ref="J3:L3"/>
    <mergeCell ref="A4:L4"/>
    <mergeCell ref="A5:L5"/>
    <mergeCell ref="A7:L7"/>
    <mergeCell ref="A9:A11"/>
    <mergeCell ref="B9:B11"/>
    <mergeCell ref="C9:D10"/>
    <mergeCell ref="E9:J9"/>
    <mergeCell ref="K9:L10"/>
    <mergeCell ref="E10:F10"/>
    <mergeCell ref="G10:H10"/>
    <mergeCell ref="I10:J10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true"/>
  </sheetPr>
  <dimension ref="A2:AMJ6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O15" activeCellId="0" sqref="O15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30" width="5.28"/>
    <col collapsed="false" customWidth="true" hidden="false" outlineLevel="0" max="2" min="2" style="131" width="19.31"/>
    <col collapsed="false" customWidth="true" hidden="false" outlineLevel="0" max="3" min="3" style="131" width="12.71"/>
    <col collapsed="false" customWidth="true" hidden="false" outlineLevel="0" max="4" min="4" style="131" width="4.57"/>
    <col collapsed="false" customWidth="true" hidden="false" outlineLevel="0" max="5" min="5" style="131" width="12.86"/>
    <col collapsed="false" customWidth="true" hidden="false" outlineLevel="0" max="6" min="6" style="131" width="5.14"/>
    <col collapsed="false" customWidth="true" hidden="false" outlineLevel="0" max="7" min="7" style="131" width="12.71"/>
    <col collapsed="false" customWidth="true" hidden="false" outlineLevel="0" max="8" min="8" style="131" width="4.71"/>
    <col collapsed="false" customWidth="true" hidden="false" outlineLevel="0" max="9" min="9" style="131" width="12.29"/>
    <col collapsed="false" customWidth="true" hidden="false" outlineLevel="0" max="10" min="10" style="131" width="4.57"/>
    <col collapsed="false" customWidth="true" hidden="false" outlineLevel="0" max="11" min="11" style="131" width="12.86"/>
    <col collapsed="false" customWidth="true" hidden="false" outlineLevel="0" max="12" min="12" style="131" width="7"/>
    <col collapsed="false" customWidth="false" hidden="false" outlineLevel="0" max="16" min="13" style="1" width="9.13"/>
    <col collapsed="false" customWidth="true" hidden="false" outlineLevel="0" max="17" min="17" style="1" width="51.13"/>
    <col collapsed="false" customWidth="false" hidden="false" outlineLevel="0" max="257" min="18" style="1" width="9.13"/>
    <col collapsed="false" customWidth="true" hidden="false" outlineLevel="0" max="258" min="258" style="1" width="19.31"/>
    <col collapsed="false" customWidth="true" hidden="false" outlineLevel="0" max="259" min="259" style="1" width="10.58"/>
    <col collapsed="false" customWidth="true" hidden="false" outlineLevel="0" max="260" min="260" style="1" width="6.15"/>
    <col collapsed="false" customWidth="true" hidden="false" outlineLevel="0" max="261" min="261" style="1" width="11.43"/>
    <col collapsed="false" customWidth="true" hidden="false" outlineLevel="0" max="262" min="262" style="1" width="6.88"/>
    <col collapsed="false" customWidth="true" hidden="false" outlineLevel="0" max="263" min="263" style="1" width="9.59"/>
    <col collapsed="false" customWidth="true" hidden="false" outlineLevel="0" max="264" min="264" style="1" width="6.57"/>
    <col collapsed="false" customWidth="true" hidden="false" outlineLevel="0" max="265" min="265" style="1" width="10.58"/>
    <col collapsed="false" customWidth="true" hidden="false" outlineLevel="0" max="266" min="266" style="1" width="6.57"/>
    <col collapsed="false" customWidth="true" hidden="false" outlineLevel="0" max="267" min="267" style="1" width="12.15"/>
    <col collapsed="false" customWidth="false" hidden="false" outlineLevel="0" max="513" min="268" style="1" width="9.13"/>
    <col collapsed="false" customWidth="true" hidden="false" outlineLevel="0" max="514" min="514" style="1" width="19.31"/>
    <col collapsed="false" customWidth="true" hidden="false" outlineLevel="0" max="515" min="515" style="1" width="10.58"/>
    <col collapsed="false" customWidth="true" hidden="false" outlineLevel="0" max="516" min="516" style="1" width="6.15"/>
    <col collapsed="false" customWidth="true" hidden="false" outlineLevel="0" max="517" min="517" style="1" width="11.43"/>
    <col collapsed="false" customWidth="true" hidden="false" outlineLevel="0" max="518" min="518" style="1" width="6.88"/>
    <col collapsed="false" customWidth="true" hidden="false" outlineLevel="0" max="519" min="519" style="1" width="9.59"/>
    <col collapsed="false" customWidth="true" hidden="false" outlineLevel="0" max="520" min="520" style="1" width="6.57"/>
    <col collapsed="false" customWidth="true" hidden="false" outlineLevel="0" max="521" min="521" style="1" width="10.58"/>
    <col collapsed="false" customWidth="true" hidden="false" outlineLevel="0" max="522" min="522" style="1" width="6.57"/>
    <col collapsed="false" customWidth="true" hidden="false" outlineLevel="0" max="523" min="523" style="1" width="12.15"/>
    <col collapsed="false" customWidth="false" hidden="false" outlineLevel="0" max="769" min="524" style="1" width="9.13"/>
    <col collapsed="false" customWidth="true" hidden="false" outlineLevel="0" max="770" min="770" style="1" width="19.31"/>
    <col collapsed="false" customWidth="true" hidden="false" outlineLevel="0" max="771" min="771" style="1" width="10.58"/>
    <col collapsed="false" customWidth="true" hidden="false" outlineLevel="0" max="772" min="772" style="1" width="6.15"/>
    <col collapsed="false" customWidth="true" hidden="false" outlineLevel="0" max="773" min="773" style="1" width="11.43"/>
    <col collapsed="false" customWidth="true" hidden="false" outlineLevel="0" max="774" min="774" style="1" width="6.88"/>
    <col collapsed="false" customWidth="true" hidden="false" outlineLevel="0" max="775" min="775" style="1" width="9.59"/>
    <col collapsed="false" customWidth="true" hidden="false" outlineLevel="0" max="776" min="776" style="1" width="6.57"/>
    <col collapsed="false" customWidth="true" hidden="false" outlineLevel="0" max="777" min="777" style="1" width="10.58"/>
    <col collapsed="false" customWidth="true" hidden="false" outlineLevel="0" max="778" min="778" style="1" width="6.57"/>
    <col collapsed="false" customWidth="true" hidden="false" outlineLevel="0" max="779" min="779" style="1" width="12.15"/>
    <col collapsed="false" customWidth="false" hidden="false" outlineLevel="0" max="1024" min="780" style="1" width="9.13"/>
  </cols>
  <sheetData>
    <row r="2" customFormat="false" ht="15" hidden="false" customHeight="true" outlineLevel="0" collapsed="false">
      <c r="B2" s="172" t="s">
        <v>156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customFormat="false" ht="15" hidden="false" customHeight="false" outlineLevel="0" collapsed="false"/>
    <row r="4" customFormat="false" ht="15" hidden="false" customHeight="true" outlineLevel="0" collapsed="false">
      <c r="G4" s="136"/>
      <c r="H4" s="136"/>
      <c r="I4" s="136" t="s">
        <v>157</v>
      </c>
      <c r="J4" s="136"/>
    </row>
    <row r="5" customFormat="false" ht="15" hidden="false" customHeight="true" outlineLevel="0" collapsed="false">
      <c r="A5" s="137"/>
      <c r="B5" s="138" t="s">
        <v>158</v>
      </c>
      <c r="C5" s="138" t="str">
        <f aca="false">'дох- Прил №1'!B7</f>
        <v>Решение Думы № 255 от 30.10.2025</v>
      </c>
      <c r="D5" s="138"/>
      <c r="E5" s="138" t="s">
        <v>113</v>
      </c>
      <c r="F5" s="138"/>
      <c r="G5" s="138"/>
      <c r="H5" s="138"/>
      <c r="I5" s="138"/>
      <c r="J5" s="138"/>
      <c r="K5" s="138" t="s">
        <v>114</v>
      </c>
      <c r="L5" s="138"/>
    </row>
    <row r="6" customFormat="false" ht="63.75" hidden="false" customHeight="true" outlineLevel="0" collapsed="false">
      <c r="A6" s="137"/>
      <c r="B6" s="138"/>
      <c r="C6" s="138"/>
      <c r="D6" s="138"/>
      <c r="E6" s="138" t="n">
        <v>2020</v>
      </c>
      <c r="F6" s="138"/>
      <c r="G6" s="138" t="n">
        <v>2021</v>
      </c>
      <c r="H6" s="138"/>
      <c r="I6" s="138" t="n">
        <v>2022</v>
      </c>
      <c r="J6" s="138"/>
      <c r="K6" s="138"/>
      <c r="L6" s="138"/>
    </row>
    <row r="7" customFormat="false" ht="22.35" hidden="false" customHeight="false" outlineLevel="0" collapsed="false">
      <c r="A7" s="137"/>
      <c r="B7" s="138"/>
      <c r="C7" s="138" t="s">
        <v>159</v>
      </c>
      <c r="D7" s="138" t="s">
        <v>115</v>
      </c>
      <c r="E7" s="138" t="s">
        <v>159</v>
      </c>
      <c r="F7" s="138" t="s">
        <v>115</v>
      </c>
      <c r="G7" s="138" t="s">
        <v>159</v>
      </c>
      <c r="H7" s="138" t="s">
        <v>115</v>
      </c>
      <c r="I7" s="138" t="s">
        <v>159</v>
      </c>
      <c r="J7" s="138" t="s">
        <v>115</v>
      </c>
      <c r="K7" s="138" t="s">
        <v>159</v>
      </c>
      <c r="L7" s="138" t="s">
        <v>66</v>
      </c>
    </row>
    <row r="8" customFormat="false" ht="15" hidden="false" customHeight="false" outlineLevel="0" collapsed="false">
      <c r="A8" s="139"/>
      <c r="B8" s="140" t="n">
        <v>2</v>
      </c>
      <c r="C8" s="138" t="n">
        <v>3</v>
      </c>
      <c r="D8" s="138" t="n">
        <v>4</v>
      </c>
      <c r="E8" s="138" t="n">
        <v>5</v>
      </c>
      <c r="F8" s="138" t="n">
        <v>6</v>
      </c>
      <c r="G8" s="138" t="n">
        <v>7</v>
      </c>
      <c r="H8" s="138" t="n">
        <v>8</v>
      </c>
      <c r="I8" s="138" t="n">
        <v>9</v>
      </c>
      <c r="J8" s="138" t="n">
        <v>10</v>
      </c>
      <c r="K8" s="138" t="n">
        <v>11</v>
      </c>
      <c r="L8" s="141" t="n">
        <v>12</v>
      </c>
    </row>
    <row r="9" customFormat="false" ht="43.25" hidden="false" customHeight="false" outlineLevel="0" collapsed="false">
      <c r="A9" s="137" t="s">
        <v>117</v>
      </c>
      <c r="B9" s="142" t="s">
        <v>160</v>
      </c>
      <c r="C9" s="143" t="n">
        <v>1387757</v>
      </c>
      <c r="D9" s="144" t="n">
        <f aca="false">C9/$C$26*100</f>
        <v>0.108730131110371</v>
      </c>
      <c r="E9" s="170" t="n">
        <v>1220549.2</v>
      </c>
      <c r="F9" s="144" t="n">
        <f aca="false">E9/$E$26*100</f>
        <v>0.140653522863529</v>
      </c>
      <c r="G9" s="146" t="n">
        <v>1371697</v>
      </c>
      <c r="H9" s="144" t="n">
        <f aca="false">G9/$G$26*100</f>
        <v>0.174297590823841</v>
      </c>
      <c r="I9" s="146" t="n">
        <v>1371697</v>
      </c>
      <c r="J9" s="147" t="n">
        <f aca="false">I9/$I$26*100</f>
        <v>0.171748567998079</v>
      </c>
      <c r="K9" s="145" t="n">
        <f aca="false">E9-C9</f>
        <v>-167207.8</v>
      </c>
      <c r="L9" s="141" t="n">
        <f aca="false">E9/C9*100-100</f>
        <v>-12.0487808744615</v>
      </c>
      <c r="M9" s="148" t="n">
        <f aca="false">K9/$K$26*100</f>
        <v>0.0409259814384591</v>
      </c>
      <c r="N9" s="25"/>
      <c r="O9" s="25"/>
      <c r="P9" s="25"/>
      <c r="Q9" s="173" t="s">
        <v>161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</row>
    <row r="10" customFormat="false" ht="53.7" hidden="false" customHeight="false" outlineLevel="0" collapsed="false">
      <c r="A10" s="137" t="s">
        <v>162</v>
      </c>
      <c r="B10" s="142" t="s">
        <v>163</v>
      </c>
      <c r="C10" s="156" t="n">
        <v>0</v>
      </c>
      <c r="D10" s="144" t="n">
        <f aca="false">C10/$C$26*100</f>
        <v>0</v>
      </c>
      <c r="E10" s="170" t="n">
        <v>0</v>
      </c>
      <c r="F10" s="144" t="n">
        <f aca="false">E10/$E$26*100</f>
        <v>0</v>
      </c>
      <c r="G10" s="146" t="n">
        <v>0</v>
      </c>
      <c r="H10" s="144" t="n">
        <f aca="false">G10/$G$26*100</f>
        <v>0</v>
      </c>
      <c r="I10" s="146" t="n">
        <v>200000</v>
      </c>
      <c r="J10" s="147" t="n">
        <f aca="false">I10/$I$26*100</f>
        <v>0.0250417647626377</v>
      </c>
      <c r="K10" s="145" t="n">
        <f aca="false">E10-C10</f>
        <v>0</v>
      </c>
      <c r="L10" s="141"/>
      <c r="M10" s="148" t="n">
        <f aca="false">K10/$K$26*100</f>
        <v>-0</v>
      </c>
      <c r="Q10" s="173" t="s">
        <v>164</v>
      </c>
    </row>
    <row r="11" customFormat="false" ht="72" hidden="false" customHeight="true" outlineLevel="0" collapsed="false">
      <c r="A11" s="137" t="s">
        <v>165</v>
      </c>
      <c r="B11" s="142" t="s">
        <v>166</v>
      </c>
      <c r="C11" s="143" t="n">
        <v>123458889.51</v>
      </c>
      <c r="D11" s="144" t="n">
        <f aca="false">C11/$C$26*100</f>
        <v>9.67294796074748</v>
      </c>
      <c r="E11" s="170" t="n">
        <v>46575427.14</v>
      </c>
      <c r="F11" s="144" t="n">
        <f aca="false">E11/$E$26*100</f>
        <v>5.36725427054856</v>
      </c>
      <c r="G11" s="146" t="n">
        <v>22718607.68</v>
      </c>
      <c r="H11" s="144" t="n">
        <f aca="false">G11/$G$26*100</f>
        <v>2.88678810662705</v>
      </c>
      <c r="I11" s="146" t="n">
        <v>21937907.68</v>
      </c>
      <c r="J11" s="147" t="n">
        <f aca="false">I11/$I$26*100</f>
        <v>2.74681961753511</v>
      </c>
      <c r="K11" s="145" t="n">
        <f aca="false">E11-C11</f>
        <v>-76883462.37</v>
      </c>
      <c r="L11" s="141" t="n">
        <f aca="false">E11/C11*100-100</f>
        <v>-62.2745455391226</v>
      </c>
      <c r="M11" s="148" t="n">
        <f aca="false">K11/$K$26*100</f>
        <v>18.8180883540067</v>
      </c>
      <c r="Q11" s="173" t="s">
        <v>167</v>
      </c>
    </row>
    <row r="12" customFormat="false" ht="64.15" hidden="false" customHeight="false" outlineLevel="0" collapsed="false">
      <c r="A12" s="137" t="s">
        <v>168</v>
      </c>
      <c r="B12" s="142" t="s">
        <v>169</v>
      </c>
      <c r="C12" s="143" t="n">
        <v>3267520</v>
      </c>
      <c r="D12" s="144" t="n">
        <f aca="false">C12/$C$26*100</f>
        <v>0.25600870902165</v>
      </c>
      <c r="E12" s="170" t="n">
        <v>3298000</v>
      </c>
      <c r="F12" s="144" t="n">
        <f aca="false">E12/$E$26*100</f>
        <v>0.380054583956075</v>
      </c>
      <c r="G12" s="146" t="n">
        <v>1280000</v>
      </c>
      <c r="H12" s="144" t="n">
        <f aca="false">G12/$G$26*100</f>
        <v>0.162645916885811</v>
      </c>
      <c r="I12" s="146" t="n">
        <v>1370000</v>
      </c>
      <c r="J12" s="147" t="n">
        <f aca="false">I12/$I$26*100</f>
        <v>0.171536088624068</v>
      </c>
      <c r="K12" s="145" t="n">
        <f aca="false">E12-C12</f>
        <v>30480</v>
      </c>
      <c r="L12" s="141" t="n">
        <f aca="false">E12/C12*100-100</f>
        <v>0.932817549701298</v>
      </c>
      <c r="M12" s="148" t="n">
        <f aca="false">K12/$K$26*100</f>
        <v>-0.00746032131422239</v>
      </c>
      <c r="Q12" s="173" t="s">
        <v>170</v>
      </c>
    </row>
    <row r="13" customFormat="false" ht="85.05" hidden="false" customHeight="false" outlineLevel="0" collapsed="false">
      <c r="A13" s="137" t="s">
        <v>171</v>
      </c>
      <c r="B13" s="142" t="s">
        <v>172</v>
      </c>
      <c r="C13" s="143" t="n">
        <v>832896.58</v>
      </c>
      <c r="D13" s="144" t="n">
        <f aca="false">C13/$C$26*100</f>
        <v>0.0652570690292171</v>
      </c>
      <c r="E13" s="170" t="n">
        <v>879266.63</v>
      </c>
      <c r="F13" s="144" t="n">
        <f aca="false">E13/$E$26*100</f>
        <v>0.101324837250185</v>
      </c>
      <c r="G13" s="146" t="n">
        <v>1014566</v>
      </c>
      <c r="H13" s="144" t="n">
        <f aca="false">G13/$G$26*100</f>
        <v>0.128917982274351</v>
      </c>
      <c r="I13" s="146" t="n">
        <v>1014566</v>
      </c>
      <c r="J13" s="147" t="n">
        <f aca="false">I13/$I$26*100</f>
        <v>0.127032615540851</v>
      </c>
      <c r="K13" s="145" t="n">
        <f aca="false">E13-C13</f>
        <v>46370.0500000001</v>
      </c>
      <c r="L13" s="141" t="n">
        <f aca="false">E13/C13*100-100</f>
        <v>5.5673238567026</v>
      </c>
      <c r="M13" s="148" t="n">
        <f aca="false">K13/$K$26*100</f>
        <v>-0.0113495889880761</v>
      </c>
      <c r="Q13" s="173" t="s">
        <v>173</v>
      </c>
    </row>
    <row r="14" customFormat="false" ht="43.25" hidden="false" customHeight="false" outlineLevel="0" collapsed="false">
      <c r="A14" s="137" t="s">
        <v>174</v>
      </c>
      <c r="B14" s="142" t="s">
        <v>175</v>
      </c>
      <c r="C14" s="143" t="n">
        <v>1318368</v>
      </c>
      <c r="D14" s="144" t="n">
        <f aca="false">C14/$C$26*100</f>
        <v>0.103293534452874</v>
      </c>
      <c r="E14" s="170" t="n">
        <v>1444250.28</v>
      </c>
      <c r="F14" s="144" t="n">
        <f aca="false">E14/$E$26*100</f>
        <v>0.166432364855623</v>
      </c>
      <c r="G14" s="146" t="n">
        <v>1579102.72</v>
      </c>
      <c r="H14" s="144" t="n">
        <f aca="false">G14/$G$26*100</f>
        <v>0.200652038868186</v>
      </c>
      <c r="I14" s="146" t="n">
        <v>1579102.72</v>
      </c>
      <c r="J14" s="147" t="n">
        <f aca="false">I14/$I$26*100</f>
        <v>0.197717594251407</v>
      </c>
      <c r="K14" s="145" t="n">
        <f aca="false">E14-C14</f>
        <v>125882.28</v>
      </c>
      <c r="L14" s="141" t="n">
        <f aca="false">E14/C14*100-100</f>
        <v>9.54834158596083</v>
      </c>
      <c r="M14" s="148" t="n">
        <f aca="false">K14/$K$26*100</f>
        <v>-0.0308110976563947</v>
      </c>
      <c r="Q14" s="173" t="s">
        <v>176</v>
      </c>
    </row>
    <row r="15" customFormat="false" ht="43.25" hidden="false" customHeight="false" outlineLevel="0" collapsed="false">
      <c r="A15" s="137" t="s">
        <v>177</v>
      </c>
      <c r="B15" s="142" t="s">
        <v>178</v>
      </c>
      <c r="C15" s="143" t="n">
        <v>4548661.45</v>
      </c>
      <c r="D15" s="144" t="n">
        <f aca="false">C15/$C$26*100</f>
        <v>0.356385560177458</v>
      </c>
      <c r="E15" s="170" t="n">
        <v>2864135.6</v>
      </c>
      <c r="F15" s="144" t="n">
        <f aca="false">E15/$E$26*100</f>
        <v>0.330056962962942</v>
      </c>
      <c r="G15" s="146" t="n">
        <v>3791966.07</v>
      </c>
      <c r="H15" s="144" t="n">
        <f aca="false">G15/$G$26*100</f>
        <v>0.481834217386746</v>
      </c>
      <c r="I15" s="146" t="n">
        <v>3791966.07</v>
      </c>
      <c r="J15" s="147" t="n">
        <f aca="false">I15/$I$26*100</f>
        <v>0.474787611564219</v>
      </c>
      <c r="K15" s="145" t="n">
        <f aca="false">E15-C15</f>
        <v>-1684525.85</v>
      </c>
      <c r="L15" s="141" t="n">
        <f aca="false">E15/C15*100-100</f>
        <v>-37.033440903807</v>
      </c>
      <c r="M15" s="148" t="n">
        <f aca="false">K15/$K$26*100</f>
        <v>0.412306565062782</v>
      </c>
      <c r="Q15" s="173" t="s">
        <v>179</v>
      </c>
    </row>
    <row r="16" customFormat="false" ht="43.25" hidden="false" customHeight="false" outlineLevel="0" collapsed="false">
      <c r="A16" s="137" t="s">
        <v>180</v>
      </c>
      <c r="B16" s="142" t="s">
        <v>181</v>
      </c>
      <c r="C16" s="143" t="n">
        <v>943719.04</v>
      </c>
      <c r="D16" s="144" t="n">
        <f aca="false">C16/$C$26*100</f>
        <v>0.0739399584729553</v>
      </c>
      <c r="E16" s="170" t="n">
        <v>972102.3</v>
      </c>
      <c r="F16" s="144" t="n">
        <f aca="false">E16/$E$26*100</f>
        <v>0.112023024617721</v>
      </c>
      <c r="G16" s="146"/>
      <c r="H16" s="144" t="n">
        <f aca="false">G16/$G$26*100</f>
        <v>0</v>
      </c>
      <c r="I16" s="146" t="n">
        <f aca="false">G16</f>
        <v>0</v>
      </c>
      <c r="J16" s="147" t="n">
        <f aca="false">I16/$I$26*100</f>
        <v>0</v>
      </c>
      <c r="K16" s="145" t="n">
        <f aca="false">E16-C16</f>
        <v>28383.26</v>
      </c>
      <c r="L16" s="141" t="n">
        <f aca="false">E16/C16*100-100</f>
        <v>3.00759641344102</v>
      </c>
      <c r="M16" s="148" t="n">
        <f aca="false">K16/$K$26*100</f>
        <v>-0.00694712071998411</v>
      </c>
      <c r="Q16" s="173" t="s">
        <v>182</v>
      </c>
    </row>
    <row r="17" customFormat="false" ht="43.25" hidden="false" customHeight="false" outlineLevel="0" collapsed="false">
      <c r="A17" s="137" t="s">
        <v>183</v>
      </c>
      <c r="B17" s="142" t="s">
        <v>184</v>
      </c>
      <c r="C17" s="143" t="n">
        <v>670504083.58</v>
      </c>
      <c r="D17" s="144" t="n">
        <f aca="false">C17/$C$26*100</f>
        <v>52.5336906372601</v>
      </c>
      <c r="E17" s="170" t="n">
        <v>502916768</v>
      </c>
      <c r="F17" s="144" t="n">
        <f aca="false">E17/$E$26*100</f>
        <v>57.9550706569963</v>
      </c>
      <c r="G17" s="146" t="n">
        <v>527826444.09</v>
      </c>
      <c r="H17" s="144" t="n">
        <f aca="false">G17/$G$26*100</f>
        <v>67.0693874653087</v>
      </c>
      <c r="I17" s="146" t="n">
        <v>528084617</v>
      </c>
      <c r="J17" s="147" t="n">
        <f aca="false">I17/$I$26*100</f>
        <v>66.1208537684081</v>
      </c>
      <c r="K17" s="145" t="n">
        <f aca="false">E17-C17</f>
        <v>-167587315.58</v>
      </c>
      <c r="L17" s="141" t="n">
        <f aca="false">E17/C17*100-100</f>
        <v>-24.9942274303844</v>
      </c>
      <c r="M17" s="148" t="n">
        <f aca="false">K17/$K$26*100</f>
        <v>41.0188721264694</v>
      </c>
      <c r="N17" s="25"/>
      <c r="O17" s="25"/>
      <c r="P17" s="25"/>
      <c r="Q17" s="173" t="s">
        <v>185</v>
      </c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  <c r="IY17" s="25"/>
      <c r="IZ17" s="25"/>
      <c r="JA17" s="25"/>
      <c r="JB17" s="25"/>
      <c r="JC17" s="25"/>
      <c r="JD17" s="25"/>
      <c r="JE17" s="25"/>
      <c r="JF17" s="25"/>
      <c r="JG17" s="25"/>
      <c r="JH17" s="25"/>
      <c r="JI17" s="25"/>
      <c r="JJ17" s="25"/>
      <c r="JK17" s="25"/>
      <c r="JL17" s="25"/>
      <c r="JM17" s="25"/>
      <c r="JN17" s="25"/>
      <c r="JO17" s="25"/>
      <c r="JP17" s="25"/>
      <c r="JQ17" s="25"/>
      <c r="JR17" s="25"/>
      <c r="JS17" s="25"/>
      <c r="JT17" s="25"/>
      <c r="JU17" s="25"/>
      <c r="JV17" s="25"/>
      <c r="JW17" s="25"/>
      <c r="JX17" s="25"/>
      <c r="JY17" s="25"/>
      <c r="JZ17" s="25"/>
      <c r="KA17" s="25"/>
      <c r="KB17" s="25"/>
      <c r="KC17" s="25"/>
      <c r="KD17" s="25"/>
      <c r="KE17" s="25"/>
      <c r="KF17" s="25"/>
      <c r="KG17" s="25"/>
      <c r="KH17" s="25"/>
      <c r="KI17" s="25"/>
      <c r="KJ17" s="25"/>
      <c r="KK17" s="25"/>
      <c r="KL17" s="2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25"/>
      <c r="KX17" s="25"/>
      <c r="KY17" s="25"/>
      <c r="KZ17" s="25"/>
      <c r="LA17" s="25"/>
      <c r="LB17" s="25"/>
      <c r="LC17" s="25"/>
      <c r="LD17" s="25"/>
      <c r="LE17" s="25"/>
      <c r="LF17" s="25"/>
      <c r="LG17" s="25"/>
      <c r="LH17" s="25"/>
      <c r="LI17" s="25"/>
      <c r="LJ17" s="25"/>
      <c r="LK17" s="25"/>
      <c r="LL17" s="25"/>
      <c r="LM17" s="25"/>
      <c r="LN17" s="25"/>
      <c r="LO17" s="25"/>
      <c r="LP17" s="25"/>
      <c r="LQ17" s="25"/>
      <c r="LR17" s="25"/>
      <c r="LS17" s="25"/>
      <c r="LT17" s="25"/>
      <c r="LU17" s="25"/>
      <c r="LV17" s="25"/>
      <c r="LW17" s="25"/>
      <c r="LX17" s="25"/>
      <c r="LY17" s="25"/>
      <c r="LZ17" s="25"/>
      <c r="MA17" s="25"/>
      <c r="MB17" s="25"/>
      <c r="MC17" s="25"/>
      <c r="MD17" s="25"/>
      <c r="ME17" s="25"/>
      <c r="MF17" s="25"/>
      <c r="MG17" s="25"/>
      <c r="MH17" s="25"/>
      <c r="MI17" s="25"/>
      <c r="MJ17" s="25"/>
      <c r="MK17" s="25"/>
      <c r="ML17" s="25"/>
      <c r="MM17" s="25"/>
      <c r="MN17" s="2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5"/>
      <c r="NC17" s="25"/>
      <c r="ND17" s="25"/>
      <c r="NE17" s="25"/>
      <c r="NF17" s="25"/>
      <c r="NG17" s="25"/>
      <c r="NH17" s="25"/>
      <c r="NI17" s="25"/>
      <c r="NJ17" s="25"/>
      <c r="NK17" s="25"/>
      <c r="NL17" s="25"/>
      <c r="NM17" s="25"/>
      <c r="NN17" s="25"/>
      <c r="NO17" s="25"/>
      <c r="NP17" s="25"/>
      <c r="NQ17" s="25"/>
      <c r="NR17" s="25"/>
      <c r="NS17" s="25"/>
      <c r="NT17" s="25"/>
      <c r="NU17" s="25"/>
      <c r="NV17" s="25"/>
      <c r="NW17" s="25"/>
      <c r="NX17" s="25"/>
      <c r="NY17" s="25"/>
      <c r="NZ17" s="25"/>
      <c r="OA17" s="25"/>
      <c r="OB17" s="25"/>
      <c r="OC17" s="25"/>
      <c r="OD17" s="25"/>
      <c r="OE17" s="25"/>
      <c r="OF17" s="25"/>
      <c r="OG17" s="25"/>
      <c r="OH17" s="25"/>
      <c r="OI17" s="25"/>
      <c r="OJ17" s="25"/>
      <c r="OK17" s="25"/>
      <c r="OL17" s="25"/>
      <c r="OM17" s="25"/>
      <c r="ON17" s="25"/>
      <c r="OO17" s="25"/>
      <c r="OP17" s="25"/>
      <c r="OQ17" s="25"/>
      <c r="OR17" s="25"/>
      <c r="OS17" s="25"/>
      <c r="OT17" s="25"/>
      <c r="OU17" s="25"/>
      <c r="OV17" s="25"/>
      <c r="OW17" s="25"/>
      <c r="OX17" s="25"/>
      <c r="OY17" s="25"/>
      <c r="OZ17" s="25"/>
      <c r="PA17" s="25"/>
      <c r="PB17" s="25"/>
      <c r="PC17" s="25"/>
      <c r="PD17" s="25"/>
      <c r="PE17" s="25"/>
      <c r="PF17" s="25"/>
      <c r="PG17" s="25"/>
      <c r="PH17" s="25"/>
      <c r="PI17" s="25"/>
      <c r="PJ17" s="25"/>
      <c r="PK17" s="25"/>
      <c r="PL17" s="25"/>
      <c r="PM17" s="25"/>
      <c r="PN17" s="25"/>
      <c r="PO17" s="25"/>
      <c r="PP17" s="25"/>
      <c r="PQ17" s="25"/>
      <c r="PR17" s="25"/>
      <c r="PS17" s="25"/>
      <c r="PT17" s="25"/>
      <c r="PU17" s="25"/>
      <c r="PV17" s="25"/>
      <c r="PW17" s="25"/>
      <c r="PX17" s="25"/>
      <c r="PY17" s="25"/>
      <c r="PZ17" s="25"/>
      <c r="QA17" s="25"/>
      <c r="QB17" s="25"/>
      <c r="QC17" s="25"/>
      <c r="QD17" s="25"/>
      <c r="QE17" s="25"/>
      <c r="QF17" s="25"/>
      <c r="QG17" s="25"/>
      <c r="QH17" s="25"/>
      <c r="QI17" s="25"/>
      <c r="QJ17" s="25"/>
      <c r="QK17" s="25"/>
      <c r="QL17" s="25"/>
      <c r="QM17" s="25"/>
      <c r="QN17" s="25"/>
      <c r="QO17" s="25"/>
      <c r="QP17" s="25"/>
      <c r="QQ17" s="25"/>
      <c r="QR17" s="25"/>
      <c r="QS17" s="25"/>
      <c r="QT17" s="25"/>
      <c r="QU17" s="25"/>
      <c r="QV17" s="25"/>
      <c r="QW17" s="25"/>
      <c r="QX17" s="25"/>
      <c r="QY17" s="25"/>
      <c r="QZ17" s="25"/>
      <c r="RA17" s="25"/>
      <c r="RB17" s="25"/>
      <c r="RC17" s="25"/>
      <c r="RD17" s="25"/>
      <c r="RE17" s="25"/>
      <c r="RF17" s="25"/>
      <c r="RG17" s="25"/>
      <c r="RH17" s="25"/>
      <c r="RI17" s="25"/>
      <c r="RJ17" s="25"/>
      <c r="RK17" s="25"/>
      <c r="RL17" s="25"/>
      <c r="RM17" s="25"/>
      <c r="RN17" s="25"/>
      <c r="RO17" s="25"/>
      <c r="RP17" s="25"/>
      <c r="RQ17" s="25"/>
      <c r="RR17" s="25"/>
      <c r="RS17" s="25"/>
      <c r="RT17" s="25"/>
      <c r="RU17" s="25"/>
      <c r="RV17" s="25"/>
      <c r="RW17" s="25"/>
      <c r="RX17" s="25"/>
      <c r="RY17" s="25"/>
      <c r="RZ17" s="25"/>
      <c r="SA17" s="25"/>
      <c r="SB17" s="25"/>
      <c r="SC17" s="25"/>
      <c r="SD17" s="25"/>
      <c r="SE17" s="25"/>
      <c r="SF17" s="25"/>
      <c r="SG17" s="25"/>
      <c r="SH17" s="25"/>
      <c r="SI17" s="25"/>
      <c r="SJ17" s="25"/>
      <c r="SK17" s="25"/>
      <c r="SL17" s="25"/>
      <c r="SM17" s="25"/>
      <c r="SN17" s="25"/>
      <c r="SO17" s="25"/>
      <c r="SP17" s="25"/>
      <c r="SQ17" s="25"/>
      <c r="SR17" s="25"/>
      <c r="SS17" s="25"/>
      <c r="ST17" s="25"/>
      <c r="SU17" s="25"/>
      <c r="SV17" s="25"/>
      <c r="SW17" s="25"/>
      <c r="SX17" s="25"/>
      <c r="SY17" s="25"/>
      <c r="SZ17" s="25"/>
      <c r="TA17" s="25"/>
      <c r="TB17" s="25"/>
      <c r="TC17" s="25"/>
      <c r="TD17" s="25"/>
      <c r="TE17" s="25"/>
      <c r="TF17" s="25"/>
      <c r="TG17" s="25"/>
      <c r="TH17" s="25"/>
      <c r="TI17" s="25"/>
      <c r="TJ17" s="25"/>
      <c r="TK17" s="25"/>
      <c r="TL17" s="25"/>
      <c r="TM17" s="25"/>
      <c r="TN17" s="25"/>
      <c r="TO17" s="25"/>
      <c r="TP17" s="25"/>
      <c r="TQ17" s="25"/>
      <c r="TR17" s="25"/>
      <c r="TS17" s="25"/>
      <c r="TT17" s="25"/>
      <c r="TU17" s="25"/>
      <c r="TV17" s="25"/>
      <c r="TW17" s="25"/>
      <c r="TX17" s="25"/>
      <c r="TY17" s="25"/>
      <c r="TZ17" s="25"/>
      <c r="UA17" s="25"/>
      <c r="UB17" s="25"/>
      <c r="UC17" s="25"/>
      <c r="UD17" s="25"/>
      <c r="UE17" s="25"/>
      <c r="UF17" s="25"/>
      <c r="UG17" s="25"/>
      <c r="UH17" s="25"/>
      <c r="UI17" s="25"/>
      <c r="UJ17" s="25"/>
      <c r="UK17" s="25"/>
      <c r="UL17" s="25"/>
      <c r="UM17" s="25"/>
      <c r="UN17" s="25"/>
      <c r="UO17" s="25"/>
      <c r="UP17" s="25"/>
      <c r="UQ17" s="25"/>
      <c r="UR17" s="25"/>
      <c r="US17" s="25"/>
      <c r="UT17" s="25"/>
      <c r="UU17" s="25"/>
      <c r="UV17" s="25"/>
      <c r="UW17" s="25"/>
      <c r="UX17" s="25"/>
      <c r="UY17" s="25"/>
      <c r="UZ17" s="25"/>
      <c r="VA17" s="25"/>
      <c r="VB17" s="25"/>
      <c r="VC17" s="25"/>
      <c r="VD17" s="25"/>
      <c r="VE17" s="25"/>
      <c r="VF17" s="25"/>
      <c r="VG17" s="25"/>
      <c r="VH17" s="25"/>
      <c r="VI17" s="25"/>
      <c r="VJ17" s="25"/>
      <c r="VK17" s="25"/>
      <c r="VL17" s="25"/>
      <c r="VM17" s="25"/>
      <c r="VN17" s="25"/>
      <c r="VO17" s="25"/>
      <c r="VP17" s="25"/>
      <c r="VQ17" s="25"/>
      <c r="VR17" s="25"/>
      <c r="VS17" s="25"/>
      <c r="VT17" s="25"/>
      <c r="VU17" s="25"/>
      <c r="VV17" s="25"/>
      <c r="VW17" s="25"/>
      <c r="VX17" s="25"/>
      <c r="VY17" s="25"/>
      <c r="VZ17" s="25"/>
      <c r="WA17" s="25"/>
      <c r="WB17" s="25"/>
      <c r="WC17" s="25"/>
      <c r="WD17" s="25"/>
      <c r="WE17" s="25"/>
      <c r="WF17" s="25"/>
      <c r="WG17" s="25"/>
      <c r="WH17" s="25"/>
      <c r="WI17" s="25"/>
      <c r="WJ17" s="25"/>
      <c r="WK17" s="25"/>
      <c r="WL17" s="25"/>
      <c r="WM17" s="25"/>
      <c r="WN17" s="25"/>
      <c r="WO17" s="25"/>
      <c r="WP17" s="25"/>
      <c r="WQ17" s="25"/>
      <c r="WR17" s="25"/>
      <c r="WS17" s="25"/>
      <c r="WT17" s="25"/>
      <c r="WU17" s="25"/>
      <c r="WV17" s="25"/>
      <c r="WW17" s="25"/>
      <c r="WX17" s="25"/>
      <c r="WY17" s="25"/>
      <c r="WZ17" s="25"/>
      <c r="XA17" s="25"/>
      <c r="XB17" s="25"/>
      <c r="XC17" s="25"/>
      <c r="XD17" s="25"/>
      <c r="XE17" s="25"/>
      <c r="XF17" s="25"/>
      <c r="XG17" s="25"/>
      <c r="XH17" s="25"/>
      <c r="XI17" s="25"/>
      <c r="XJ17" s="25"/>
      <c r="XK17" s="25"/>
      <c r="XL17" s="25"/>
      <c r="XM17" s="25"/>
      <c r="XN17" s="25"/>
      <c r="XO17" s="25"/>
      <c r="XP17" s="25"/>
      <c r="XQ17" s="25"/>
      <c r="XR17" s="25"/>
      <c r="XS17" s="25"/>
      <c r="XT17" s="25"/>
      <c r="XU17" s="25"/>
      <c r="XV17" s="25"/>
      <c r="XW17" s="25"/>
      <c r="XX17" s="25"/>
      <c r="XY17" s="25"/>
      <c r="XZ17" s="25"/>
      <c r="YA17" s="25"/>
      <c r="YB17" s="25"/>
      <c r="YC17" s="25"/>
      <c r="YD17" s="25"/>
      <c r="YE17" s="25"/>
      <c r="YF17" s="25"/>
      <c r="YG17" s="25"/>
      <c r="YH17" s="25"/>
      <c r="YI17" s="25"/>
      <c r="YJ17" s="25"/>
      <c r="YK17" s="25"/>
      <c r="YL17" s="25"/>
      <c r="YM17" s="25"/>
      <c r="YN17" s="25"/>
      <c r="YO17" s="25"/>
      <c r="YP17" s="25"/>
      <c r="YQ17" s="25"/>
      <c r="YR17" s="25"/>
      <c r="YS17" s="25"/>
      <c r="YT17" s="25"/>
      <c r="YU17" s="25"/>
      <c r="YV17" s="25"/>
      <c r="YW17" s="25"/>
      <c r="YX17" s="25"/>
      <c r="YY17" s="25"/>
      <c r="YZ17" s="25"/>
      <c r="ZA17" s="25"/>
      <c r="ZB17" s="25"/>
      <c r="ZC17" s="25"/>
      <c r="ZD17" s="25"/>
      <c r="ZE17" s="25"/>
      <c r="ZF17" s="25"/>
      <c r="ZG17" s="25"/>
      <c r="ZH17" s="25"/>
      <c r="ZI17" s="25"/>
      <c r="ZJ17" s="25"/>
      <c r="ZK17" s="25"/>
      <c r="ZL17" s="25"/>
      <c r="ZM17" s="25"/>
      <c r="ZN17" s="25"/>
      <c r="ZO17" s="25"/>
      <c r="ZP17" s="25"/>
      <c r="ZQ17" s="25"/>
      <c r="ZR17" s="25"/>
      <c r="ZS17" s="25"/>
      <c r="ZT17" s="25"/>
      <c r="ZU17" s="25"/>
      <c r="ZV17" s="25"/>
      <c r="ZW17" s="25"/>
      <c r="ZX17" s="25"/>
      <c r="ZY17" s="25"/>
      <c r="ZZ17" s="25"/>
      <c r="AAA17" s="25"/>
      <c r="AAB17" s="25"/>
      <c r="AAC17" s="25"/>
      <c r="AAD17" s="25"/>
      <c r="AAE17" s="25"/>
      <c r="AAF17" s="25"/>
      <c r="AAG17" s="25"/>
      <c r="AAH17" s="25"/>
      <c r="AAI17" s="25"/>
      <c r="AAJ17" s="25"/>
      <c r="AAK17" s="25"/>
      <c r="AAL17" s="25"/>
      <c r="AAM17" s="25"/>
      <c r="AAN17" s="25"/>
      <c r="AAO17" s="25"/>
      <c r="AAP17" s="25"/>
      <c r="AAQ17" s="25"/>
      <c r="AAR17" s="25"/>
      <c r="AAS17" s="25"/>
      <c r="AAT17" s="25"/>
      <c r="AAU17" s="25"/>
      <c r="AAV17" s="25"/>
      <c r="AAW17" s="25"/>
      <c r="AAX17" s="25"/>
      <c r="AAY17" s="25"/>
      <c r="AAZ17" s="25"/>
      <c r="ABA17" s="25"/>
      <c r="ABB17" s="25"/>
      <c r="ABC17" s="25"/>
      <c r="ABD17" s="25"/>
      <c r="ABE17" s="25"/>
      <c r="ABF17" s="25"/>
      <c r="ABG17" s="25"/>
      <c r="ABH17" s="25"/>
      <c r="ABI17" s="25"/>
      <c r="ABJ17" s="25"/>
      <c r="ABK17" s="25"/>
      <c r="ABL17" s="25"/>
      <c r="ABM17" s="25"/>
      <c r="ABN17" s="25"/>
      <c r="ABO17" s="25"/>
      <c r="ABP17" s="25"/>
      <c r="ABQ17" s="25"/>
      <c r="ABR17" s="25"/>
      <c r="ABS17" s="25"/>
      <c r="ABT17" s="25"/>
      <c r="ABU17" s="25"/>
      <c r="ABV17" s="25"/>
      <c r="ABW17" s="25"/>
      <c r="ABX17" s="25"/>
      <c r="ABY17" s="25"/>
      <c r="ABZ17" s="25"/>
      <c r="ACA17" s="25"/>
      <c r="ACB17" s="25"/>
      <c r="ACC17" s="25"/>
      <c r="ACD17" s="25"/>
      <c r="ACE17" s="25"/>
      <c r="ACF17" s="25"/>
      <c r="ACG17" s="25"/>
      <c r="ACH17" s="25"/>
      <c r="ACI17" s="25"/>
      <c r="ACJ17" s="25"/>
      <c r="ACK17" s="25"/>
      <c r="ACL17" s="25"/>
      <c r="ACM17" s="25"/>
      <c r="ACN17" s="25"/>
      <c r="ACO17" s="25"/>
      <c r="ACP17" s="25"/>
      <c r="ACQ17" s="25"/>
      <c r="ACR17" s="25"/>
      <c r="ACS17" s="25"/>
      <c r="ACT17" s="25"/>
      <c r="ACU17" s="25"/>
      <c r="ACV17" s="25"/>
      <c r="ACW17" s="25"/>
      <c r="ACX17" s="25"/>
      <c r="ACY17" s="25"/>
      <c r="ACZ17" s="25"/>
      <c r="ADA17" s="25"/>
      <c r="ADB17" s="25"/>
      <c r="ADC17" s="25"/>
      <c r="ADD17" s="25"/>
      <c r="ADE17" s="25"/>
      <c r="ADF17" s="25"/>
      <c r="ADG17" s="25"/>
      <c r="ADH17" s="25"/>
      <c r="ADI17" s="25"/>
      <c r="ADJ17" s="25"/>
      <c r="ADK17" s="25"/>
      <c r="ADL17" s="25"/>
      <c r="ADM17" s="25"/>
      <c r="ADN17" s="25"/>
      <c r="ADO17" s="25"/>
      <c r="ADP17" s="25"/>
      <c r="ADQ17" s="25"/>
      <c r="ADR17" s="25"/>
      <c r="ADS17" s="25"/>
      <c r="ADT17" s="25"/>
      <c r="ADU17" s="25"/>
      <c r="ADV17" s="25"/>
      <c r="ADW17" s="25"/>
      <c r="ADX17" s="25"/>
      <c r="ADY17" s="25"/>
      <c r="ADZ17" s="25"/>
      <c r="AEA17" s="25"/>
      <c r="AEB17" s="25"/>
      <c r="AEC17" s="25"/>
      <c r="AED17" s="25"/>
      <c r="AEE17" s="25"/>
      <c r="AEF17" s="25"/>
      <c r="AEG17" s="25"/>
      <c r="AEH17" s="25"/>
      <c r="AEI17" s="25"/>
      <c r="AEJ17" s="25"/>
      <c r="AEK17" s="25"/>
      <c r="AEL17" s="25"/>
      <c r="AEM17" s="25"/>
      <c r="AEN17" s="25"/>
      <c r="AEO17" s="25"/>
      <c r="AEP17" s="25"/>
      <c r="AEQ17" s="25"/>
      <c r="AER17" s="25"/>
      <c r="AES17" s="25"/>
      <c r="AET17" s="25"/>
      <c r="AEU17" s="25"/>
      <c r="AEV17" s="25"/>
      <c r="AEW17" s="25"/>
      <c r="AEX17" s="25"/>
      <c r="AEY17" s="25"/>
      <c r="AEZ17" s="25"/>
      <c r="AFA17" s="25"/>
      <c r="AFB17" s="25"/>
      <c r="AFC17" s="25"/>
      <c r="AFD17" s="25"/>
      <c r="AFE17" s="25"/>
      <c r="AFF17" s="25"/>
      <c r="AFG17" s="25"/>
      <c r="AFH17" s="25"/>
      <c r="AFI17" s="25"/>
      <c r="AFJ17" s="25"/>
      <c r="AFK17" s="25"/>
      <c r="AFL17" s="25"/>
      <c r="AFM17" s="25"/>
      <c r="AFN17" s="25"/>
      <c r="AFO17" s="25"/>
      <c r="AFP17" s="25"/>
      <c r="AFQ17" s="25"/>
      <c r="AFR17" s="25"/>
      <c r="AFS17" s="25"/>
      <c r="AFT17" s="25"/>
      <c r="AFU17" s="25"/>
      <c r="AFV17" s="25"/>
      <c r="AFW17" s="25"/>
      <c r="AFX17" s="25"/>
      <c r="AFY17" s="25"/>
      <c r="AFZ17" s="25"/>
      <c r="AGA17" s="25"/>
      <c r="AGB17" s="25"/>
      <c r="AGC17" s="25"/>
      <c r="AGD17" s="25"/>
      <c r="AGE17" s="25"/>
      <c r="AGF17" s="25"/>
      <c r="AGG17" s="25"/>
      <c r="AGH17" s="25"/>
      <c r="AGI17" s="25"/>
      <c r="AGJ17" s="25"/>
      <c r="AGK17" s="25"/>
      <c r="AGL17" s="25"/>
      <c r="AGM17" s="25"/>
      <c r="AGN17" s="25"/>
      <c r="AGO17" s="25"/>
      <c r="AGP17" s="25"/>
      <c r="AGQ17" s="25"/>
      <c r="AGR17" s="25"/>
      <c r="AGS17" s="25"/>
      <c r="AGT17" s="25"/>
      <c r="AGU17" s="25"/>
      <c r="AGV17" s="25"/>
      <c r="AGW17" s="25"/>
      <c r="AGX17" s="25"/>
      <c r="AGY17" s="25"/>
      <c r="AGZ17" s="25"/>
      <c r="AHA17" s="25"/>
      <c r="AHB17" s="25"/>
      <c r="AHC17" s="25"/>
      <c r="AHD17" s="25"/>
      <c r="AHE17" s="25"/>
      <c r="AHF17" s="25"/>
      <c r="AHG17" s="25"/>
      <c r="AHH17" s="25"/>
      <c r="AHI17" s="25"/>
      <c r="AHJ17" s="25"/>
      <c r="AHK17" s="25"/>
      <c r="AHL17" s="25"/>
      <c r="AHM17" s="25"/>
      <c r="AHN17" s="25"/>
      <c r="AHO17" s="25"/>
      <c r="AHP17" s="25"/>
      <c r="AHQ17" s="25"/>
      <c r="AHR17" s="25"/>
      <c r="AHS17" s="25"/>
      <c r="AHT17" s="25"/>
      <c r="AHU17" s="25"/>
      <c r="AHV17" s="25"/>
      <c r="AHW17" s="25"/>
      <c r="AHX17" s="25"/>
      <c r="AHY17" s="25"/>
      <c r="AHZ17" s="25"/>
      <c r="AIA17" s="25"/>
      <c r="AIB17" s="25"/>
      <c r="AIC17" s="25"/>
      <c r="AID17" s="25"/>
      <c r="AIE17" s="25"/>
      <c r="AIF17" s="25"/>
      <c r="AIG17" s="25"/>
      <c r="AIH17" s="25"/>
      <c r="AII17" s="25"/>
      <c r="AIJ17" s="25"/>
      <c r="AIK17" s="25"/>
      <c r="AIL17" s="25"/>
      <c r="AIM17" s="25"/>
      <c r="AIN17" s="25"/>
      <c r="AIO17" s="25"/>
      <c r="AIP17" s="25"/>
      <c r="AIQ17" s="25"/>
      <c r="AIR17" s="25"/>
      <c r="AIS17" s="25"/>
      <c r="AIT17" s="25"/>
      <c r="AIU17" s="25"/>
      <c r="AIV17" s="25"/>
      <c r="AIW17" s="25"/>
      <c r="AIX17" s="25"/>
      <c r="AIY17" s="25"/>
      <c r="AIZ17" s="25"/>
      <c r="AJA17" s="25"/>
      <c r="AJB17" s="25"/>
      <c r="AJC17" s="25"/>
      <c r="AJD17" s="25"/>
      <c r="AJE17" s="25"/>
      <c r="AJF17" s="25"/>
      <c r="AJG17" s="25"/>
      <c r="AJH17" s="25"/>
      <c r="AJI17" s="25"/>
      <c r="AJJ17" s="25"/>
      <c r="AJK17" s="25"/>
      <c r="AJL17" s="25"/>
      <c r="AJM17" s="25"/>
      <c r="AJN17" s="25"/>
      <c r="AJO17" s="25"/>
      <c r="AJP17" s="25"/>
      <c r="AJQ17" s="25"/>
      <c r="AJR17" s="25"/>
      <c r="AJS17" s="25"/>
      <c r="AJT17" s="25"/>
      <c r="AJU17" s="25"/>
      <c r="AJV17" s="25"/>
      <c r="AJW17" s="25"/>
      <c r="AJX17" s="25"/>
      <c r="AJY17" s="25"/>
      <c r="AJZ17" s="25"/>
      <c r="AKA17" s="25"/>
      <c r="AKB17" s="25"/>
      <c r="AKC17" s="25"/>
      <c r="AKD17" s="25"/>
      <c r="AKE17" s="25"/>
      <c r="AKF17" s="25"/>
      <c r="AKG17" s="25"/>
      <c r="AKH17" s="25"/>
      <c r="AKI17" s="25"/>
      <c r="AKJ17" s="25"/>
      <c r="AKK17" s="25"/>
      <c r="AKL17" s="25"/>
      <c r="AKM17" s="25"/>
      <c r="AKN17" s="25"/>
      <c r="AKO17" s="25"/>
      <c r="AKP17" s="25"/>
      <c r="AKQ17" s="25"/>
      <c r="AKR17" s="25"/>
      <c r="AKS17" s="25"/>
      <c r="AKT17" s="25"/>
      <c r="AKU17" s="25"/>
      <c r="AKV17" s="25"/>
      <c r="AKW17" s="25"/>
      <c r="AKX17" s="25"/>
      <c r="AKY17" s="25"/>
      <c r="AKZ17" s="25"/>
      <c r="ALA17" s="25"/>
      <c r="ALB17" s="25"/>
      <c r="ALC17" s="25"/>
      <c r="ALD17" s="25"/>
      <c r="ALE17" s="25"/>
      <c r="ALF17" s="25"/>
      <c r="ALG17" s="25"/>
      <c r="ALH17" s="25"/>
      <c r="ALI17" s="25"/>
      <c r="ALJ17" s="25"/>
      <c r="ALK17" s="25"/>
      <c r="ALL17" s="25"/>
      <c r="ALM17" s="25"/>
      <c r="ALN17" s="25"/>
      <c r="ALO17" s="25"/>
      <c r="ALP17" s="25"/>
      <c r="ALQ17" s="25"/>
      <c r="ALR17" s="25"/>
      <c r="ALS17" s="25"/>
      <c r="ALT17" s="25"/>
      <c r="ALU17" s="25"/>
      <c r="ALV17" s="25"/>
      <c r="ALW17" s="25"/>
      <c r="ALX17" s="25"/>
      <c r="ALY17" s="25"/>
      <c r="ALZ17" s="25"/>
      <c r="AMA17" s="25"/>
      <c r="AMB17" s="25"/>
      <c r="AMC17" s="25"/>
      <c r="AMD17" s="25"/>
      <c r="AME17" s="25"/>
      <c r="AMF17" s="25"/>
      <c r="AMG17" s="25"/>
      <c r="AMH17" s="25"/>
      <c r="AMI17" s="25"/>
      <c r="AMJ17" s="25"/>
    </row>
    <row r="18" customFormat="false" ht="74.6" hidden="false" customHeight="false" outlineLevel="0" collapsed="false">
      <c r="A18" s="137" t="s">
        <v>186</v>
      </c>
      <c r="B18" s="142" t="s">
        <v>187</v>
      </c>
      <c r="C18" s="143" t="n">
        <v>2103155</v>
      </c>
      <c r="D18" s="144" t="n">
        <f aca="false">C18/$C$26*100</f>
        <v>0.164781239723836</v>
      </c>
      <c r="E18" s="170" t="n">
        <v>264343.2</v>
      </c>
      <c r="F18" s="144" t="n">
        <f aca="false">E18/$E$26*100</f>
        <v>0.030462354426203</v>
      </c>
      <c r="G18" s="146" t="n">
        <v>264343.2</v>
      </c>
      <c r="H18" s="144" t="n">
        <f aca="false">G18/$G$26*100</f>
        <v>0.0335893297941635</v>
      </c>
      <c r="I18" s="146" t="n">
        <f aca="false">G18</f>
        <v>264343.2</v>
      </c>
      <c r="J18" s="147" t="n">
        <f aca="false">I18/$I$26*100</f>
        <v>0.0330981011550144</v>
      </c>
      <c r="K18" s="145" t="n">
        <f aca="false">E18-C18</f>
        <v>-1838811.8</v>
      </c>
      <c r="L18" s="141" t="n">
        <f aca="false">E18/C18*100-100</f>
        <v>-87.4311118296084</v>
      </c>
      <c r="M18" s="148" t="n">
        <f aca="false">K18/$K$26*100</f>
        <v>0.450069779015211</v>
      </c>
      <c r="N18" s="25"/>
      <c r="O18" s="25"/>
      <c r="P18" s="25"/>
      <c r="Q18" s="173" t="s">
        <v>188</v>
      </c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  <c r="ALY18" s="25"/>
      <c r="ALZ18" s="25"/>
      <c r="AMA18" s="25"/>
      <c r="AMB18" s="25"/>
      <c r="AMC18" s="25"/>
      <c r="AMD18" s="25"/>
      <c r="AME18" s="25"/>
      <c r="AMF18" s="25"/>
      <c r="AMG18" s="25"/>
      <c r="AMH18" s="25"/>
      <c r="AMI18" s="25"/>
      <c r="AMJ18" s="25"/>
    </row>
    <row r="19" customFormat="false" ht="85.05" hidden="false" customHeight="false" outlineLevel="0" collapsed="false">
      <c r="A19" s="137" t="s">
        <v>189</v>
      </c>
      <c r="B19" s="142" t="s">
        <v>190</v>
      </c>
      <c r="C19" s="143" t="n">
        <v>231799061.43</v>
      </c>
      <c r="D19" s="144" t="n">
        <f aca="false">C19/$C$26*100</f>
        <v>18.1613512600151</v>
      </c>
      <c r="E19" s="170" t="n">
        <v>108417057.44</v>
      </c>
      <c r="F19" s="144" t="n">
        <f aca="false">E19/$E$26*100</f>
        <v>12.4937536868105</v>
      </c>
      <c r="G19" s="146" t="n">
        <v>40831075.55</v>
      </c>
      <c r="H19" s="144" t="n">
        <f aca="false">G19/$G$26*100</f>
        <v>5.1882872814559</v>
      </c>
      <c r="I19" s="146" t="n">
        <v>50594322.66</v>
      </c>
      <c r="J19" s="147"/>
      <c r="K19" s="145" t="n">
        <f aca="false">E19-C19</f>
        <v>-123382003.99</v>
      </c>
      <c r="L19" s="141" t="n">
        <f aca="false">E19/C19*100-100</f>
        <v>-53.2279998153744</v>
      </c>
      <c r="M19" s="148" t="n">
        <f aca="false">K19/$K$26*100</f>
        <v>30.1991271049235</v>
      </c>
      <c r="N19" s="25"/>
      <c r="O19" s="25"/>
      <c r="P19" s="25"/>
      <c r="Q19" s="173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  <c r="IX19" s="25"/>
      <c r="IY19" s="25"/>
      <c r="IZ19" s="25"/>
      <c r="JA19" s="25"/>
      <c r="JB19" s="25"/>
      <c r="JC19" s="25"/>
      <c r="JD19" s="25"/>
      <c r="JE19" s="25"/>
      <c r="JF19" s="25"/>
      <c r="JG19" s="25"/>
      <c r="JH19" s="25"/>
      <c r="JI19" s="25"/>
      <c r="JJ19" s="25"/>
      <c r="JK19" s="25"/>
      <c r="JL19" s="25"/>
      <c r="JM19" s="25"/>
      <c r="JN19" s="25"/>
      <c r="JO19" s="25"/>
      <c r="JP19" s="25"/>
      <c r="JQ19" s="25"/>
      <c r="JR19" s="25"/>
      <c r="JS19" s="25"/>
      <c r="JT19" s="25"/>
      <c r="JU19" s="25"/>
      <c r="JV19" s="25"/>
      <c r="JW19" s="25"/>
      <c r="JX19" s="25"/>
      <c r="JY19" s="25"/>
      <c r="JZ19" s="25"/>
      <c r="KA19" s="25"/>
      <c r="KB19" s="25"/>
      <c r="KC19" s="25"/>
      <c r="KD19" s="25"/>
      <c r="KE19" s="25"/>
      <c r="KF19" s="25"/>
      <c r="KG19" s="25"/>
      <c r="KH19" s="25"/>
      <c r="KI19" s="25"/>
      <c r="KJ19" s="25"/>
      <c r="KK19" s="25"/>
      <c r="KL19" s="25"/>
      <c r="KM19" s="25"/>
      <c r="KN19" s="25"/>
      <c r="KO19" s="25"/>
      <c r="KP19" s="25"/>
      <c r="KQ19" s="25"/>
      <c r="KR19" s="25"/>
      <c r="KS19" s="25"/>
      <c r="KT19" s="25"/>
      <c r="KU19" s="25"/>
      <c r="KV19" s="25"/>
      <c r="KW19" s="25"/>
      <c r="KX19" s="25"/>
      <c r="KY19" s="25"/>
      <c r="KZ19" s="25"/>
      <c r="LA19" s="25"/>
      <c r="LB19" s="25"/>
      <c r="LC19" s="25"/>
      <c r="LD19" s="25"/>
      <c r="LE19" s="25"/>
      <c r="LF19" s="25"/>
      <c r="LG19" s="25"/>
      <c r="LH19" s="25"/>
      <c r="LI19" s="25"/>
      <c r="LJ19" s="25"/>
      <c r="LK19" s="25"/>
      <c r="LL19" s="25"/>
      <c r="LM19" s="25"/>
      <c r="LN19" s="25"/>
      <c r="LO19" s="25"/>
      <c r="LP19" s="25"/>
      <c r="LQ19" s="25"/>
      <c r="LR19" s="25"/>
      <c r="LS19" s="25"/>
      <c r="LT19" s="25"/>
      <c r="LU19" s="25"/>
      <c r="LV19" s="25"/>
      <c r="LW19" s="25"/>
      <c r="LX19" s="25"/>
      <c r="LY19" s="25"/>
      <c r="LZ19" s="25"/>
      <c r="MA19" s="25"/>
      <c r="MB19" s="25"/>
      <c r="MC19" s="25"/>
      <c r="MD19" s="25"/>
      <c r="ME19" s="25"/>
      <c r="MF19" s="25"/>
      <c r="MG19" s="25"/>
      <c r="MH19" s="25"/>
      <c r="MI19" s="25"/>
      <c r="MJ19" s="25"/>
      <c r="MK19" s="25"/>
      <c r="ML19" s="25"/>
      <c r="MM19" s="25"/>
      <c r="MN19" s="25"/>
      <c r="MO19" s="25"/>
      <c r="MP19" s="25"/>
      <c r="MQ19" s="25"/>
      <c r="MR19" s="25"/>
      <c r="MS19" s="25"/>
      <c r="MT19" s="25"/>
      <c r="MU19" s="25"/>
      <c r="MV19" s="25"/>
      <c r="MW19" s="25"/>
      <c r="MX19" s="25"/>
      <c r="MY19" s="25"/>
      <c r="MZ19" s="25"/>
      <c r="NA19" s="25"/>
      <c r="NB19" s="25"/>
      <c r="NC19" s="25"/>
      <c r="ND19" s="25"/>
      <c r="NE19" s="25"/>
      <c r="NF19" s="25"/>
      <c r="NG19" s="25"/>
      <c r="NH19" s="25"/>
      <c r="NI19" s="25"/>
      <c r="NJ19" s="25"/>
      <c r="NK19" s="25"/>
      <c r="NL19" s="25"/>
      <c r="NM19" s="25"/>
      <c r="NN19" s="25"/>
      <c r="NO19" s="25"/>
      <c r="NP19" s="25"/>
      <c r="NQ19" s="25"/>
      <c r="NR19" s="25"/>
      <c r="NS19" s="25"/>
      <c r="NT19" s="25"/>
      <c r="NU19" s="25"/>
      <c r="NV19" s="25"/>
      <c r="NW19" s="25"/>
      <c r="NX19" s="25"/>
      <c r="NY19" s="25"/>
      <c r="NZ19" s="25"/>
      <c r="OA19" s="25"/>
      <c r="OB19" s="25"/>
      <c r="OC19" s="25"/>
      <c r="OD19" s="25"/>
      <c r="OE19" s="25"/>
      <c r="OF19" s="25"/>
      <c r="OG19" s="25"/>
      <c r="OH19" s="25"/>
      <c r="OI19" s="25"/>
      <c r="OJ19" s="25"/>
      <c r="OK19" s="25"/>
      <c r="OL19" s="25"/>
      <c r="OM19" s="25"/>
      <c r="ON19" s="25"/>
      <c r="OO19" s="25"/>
      <c r="OP19" s="25"/>
      <c r="OQ19" s="25"/>
      <c r="OR19" s="25"/>
      <c r="OS19" s="25"/>
      <c r="OT19" s="25"/>
      <c r="OU19" s="25"/>
      <c r="OV19" s="25"/>
      <c r="OW19" s="25"/>
      <c r="OX19" s="25"/>
      <c r="OY19" s="25"/>
      <c r="OZ19" s="25"/>
      <c r="PA19" s="25"/>
      <c r="PB19" s="25"/>
      <c r="PC19" s="25"/>
      <c r="PD19" s="25"/>
      <c r="PE19" s="25"/>
      <c r="PF19" s="25"/>
      <c r="PG19" s="25"/>
      <c r="PH19" s="25"/>
      <c r="PI19" s="25"/>
      <c r="PJ19" s="25"/>
      <c r="PK19" s="25"/>
      <c r="PL19" s="25"/>
      <c r="PM19" s="25"/>
      <c r="PN19" s="25"/>
      <c r="PO19" s="25"/>
      <c r="PP19" s="25"/>
      <c r="PQ19" s="25"/>
      <c r="PR19" s="25"/>
      <c r="PS19" s="25"/>
      <c r="PT19" s="25"/>
      <c r="PU19" s="25"/>
      <c r="PV19" s="25"/>
      <c r="PW19" s="25"/>
      <c r="PX19" s="25"/>
      <c r="PY19" s="25"/>
      <c r="PZ19" s="25"/>
      <c r="QA19" s="25"/>
      <c r="QB19" s="25"/>
      <c r="QC19" s="25"/>
      <c r="QD19" s="25"/>
      <c r="QE19" s="25"/>
      <c r="QF19" s="25"/>
      <c r="QG19" s="25"/>
      <c r="QH19" s="25"/>
      <c r="QI19" s="25"/>
      <c r="QJ19" s="25"/>
      <c r="QK19" s="25"/>
      <c r="QL19" s="25"/>
      <c r="QM19" s="25"/>
      <c r="QN19" s="25"/>
      <c r="QO19" s="25"/>
      <c r="QP19" s="25"/>
      <c r="QQ19" s="25"/>
      <c r="QR19" s="25"/>
      <c r="QS19" s="25"/>
      <c r="QT19" s="25"/>
      <c r="QU19" s="25"/>
      <c r="QV19" s="25"/>
      <c r="QW19" s="25"/>
      <c r="QX19" s="25"/>
      <c r="QY19" s="25"/>
      <c r="QZ19" s="25"/>
      <c r="RA19" s="25"/>
      <c r="RB19" s="25"/>
      <c r="RC19" s="25"/>
      <c r="RD19" s="25"/>
      <c r="RE19" s="25"/>
      <c r="RF19" s="25"/>
      <c r="RG19" s="25"/>
      <c r="RH19" s="25"/>
      <c r="RI19" s="25"/>
      <c r="RJ19" s="25"/>
      <c r="RK19" s="25"/>
      <c r="RL19" s="25"/>
      <c r="RM19" s="25"/>
      <c r="RN19" s="25"/>
      <c r="RO19" s="25"/>
      <c r="RP19" s="25"/>
      <c r="RQ19" s="25"/>
      <c r="RR19" s="25"/>
      <c r="RS19" s="25"/>
      <c r="RT19" s="25"/>
      <c r="RU19" s="25"/>
      <c r="RV19" s="25"/>
      <c r="RW19" s="25"/>
      <c r="RX19" s="25"/>
      <c r="RY19" s="25"/>
      <c r="RZ19" s="25"/>
      <c r="SA19" s="25"/>
      <c r="SB19" s="25"/>
      <c r="SC19" s="25"/>
      <c r="SD19" s="25"/>
      <c r="SE19" s="25"/>
      <c r="SF19" s="25"/>
      <c r="SG19" s="25"/>
      <c r="SH19" s="25"/>
      <c r="SI19" s="25"/>
      <c r="SJ19" s="25"/>
      <c r="SK19" s="25"/>
      <c r="SL19" s="25"/>
      <c r="SM19" s="25"/>
      <c r="SN19" s="25"/>
      <c r="SO19" s="25"/>
      <c r="SP19" s="25"/>
      <c r="SQ19" s="25"/>
      <c r="SR19" s="25"/>
      <c r="SS19" s="25"/>
      <c r="ST19" s="25"/>
      <c r="SU19" s="25"/>
      <c r="SV19" s="25"/>
      <c r="SW19" s="25"/>
      <c r="SX19" s="25"/>
      <c r="SY19" s="25"/>
      <c r="SZ19" s="25"/>
      <c r="TA19" s="25"/>
      <c r="TB19" s="25"/>
      <c r="TC19" s="25"/>
      <c r="TD19" s="25"/>
      <c r="TE19" s="25"/>
      <c r="TF19" s="25"/>
      <c r="TG19" s="25"/>
      <c r="TH19" s="25"/>
      <c r="TI19" s="25"/>
      <c r="TJ19" s="25"/>
      <c r="TK19" s="25"/>
      <c r="TL19" s="25"/>
      <c r="TM19" s="25"/>
      <c r="TN19" s="25"/>
      <c r="TO19" s="25"/>
      <c r="TP19" s="25"/>
      <c r="TQ19" s="25"/>
      <c r="TR19" s="25"/>
      <c r="TS19" s="25"/>
      <c r="TT19" s="25"/>
      <c r="TU19" s="25"/>
      <c r="TV19" s="25"/>
      <c r="TW19" s="25"/>
      <c r="TX19" s="25"/>
      <c r="TY19" s="25"/>
      <c r="TZ19" s="25"/>
      <c r="UA19" s="25"/>
      <c r="UB19" s="25"/>
      <c r="UC19" s="25"/>
      <c r="UD19" s="25"/>
      <c r="UE19" s="25"/>
      <c r="UF19" s="25"/>
      <c r="UG19" s="25"/>
      <c r="UH19" s="25"/>
      <c r="UI19" s="25"/>
      <c r="UJ19" s="25"/>
      <c r="UK19" s="25"/>
      <c r="UL19" s="25"/>
      <c r="UM19" s="25"/>
      <c r="UN19" s="25"/>
      <c r="UO19" s="25"/>
      <c r="UP19" s="25"/>
      <c r="UQ19" s="25"/>
      <c r="UR19" s="25"/>
      <c r="US19" s="25"/>
      <c r="UT19" s="25"/>
      <c r="UU19" s="25"/>
      <c r="UV19" s="25"/>
      <c r="UW19" s="25"/>
      <c r="UX19" s="25"/>
      <c r="UY19" s="25"/>
      <c r="UZ19" s="25"/>
      <c r="VA19" s="25"/>
      <c r="VB19" s="25"/>
      <c r="VC19" s="25"/>
      <c r="VD19" s="25"/>
      <c r="VE19" s="25"/>
      <c r="VF19" s="25"/>
      <c r="VG19" s="25"/>
      <c r="VH19" s="25"/>
      <c r="VI19" s="25"/>
      <c r="VJ19" s="25"/>
      <c r="VK19" s="25"/>
      <c r="VL19" s="25"/>
      <c r="VM19" s="25"/>
      <c r="VN19" s="25"/>
      <c r="VO19" s="25"/>
      <c r="VP19" s="25"/>
      <c r="VQ19" s="25"/>
      <c r="VR19" s="25"/>
      <c r="VS19" s="25"/>
      <c r="VT19" s="25"/>
      <c r="VU19" s="25"/>
      <c r="VV19" s="25"/>
      <c r="VW19" s="25"/>
      <c r="VX19" s="25"/>
      <c r="VY19" s="25"/>
      <c r="VZ19" s="25"/>
      <c r="WA19" s="25"/>
      <c r="WB19" s="25"/>
      <c r="WC19" s="25"/>
      <c r="WD19" s="25"/>
      <c r="WE19" s="25"/>
      <c r="WF19" s="25"/>
      <c r="WG19" s="25"/>
      <c r="WH19" s="25"/>
      <c r="WI19" s="25"/>
      <c r="WJ19" s="25"/>
      <c r="WK19" s="25"/>
      <c r="WL19" s="25"/>
      <c r="WM19" s="25"/>
      <c r="WN19" s="25"/>
      <c r="WO19" s="25"/>
      <c r="WP19" s="25"/>
      <c r="WQ19" s="25"/>
      <c r="WR19" s="25"/>
      <c r="WS19" s="25"/>
      <c r="WT19" s="25"/>
      <c r="WU19" s="25"/>
      <c r="WV19" s="25"/>
      <c r="WW19" s="25"/>
      <c r="WX19" s="25"/>
      <c r="WY19" s="25"/>
      <c r="WZ19" s="25"/>
      <c r="XA19" s="25"/>
      <c r="XB19" s="25"/>
      <c r="XC19" s="25"/>
      <c r="XD19" s="25"/>
      <c r="XE19" s="25"/>
      <c r="XF19" s="25"/>
      <c r="XG19" s="25"/>
      <c r="XH19" s="25"/>
      <c r="XI19" s="25"/>
      <c r="XJ19" s="25"/>
      <c r="XK19" s="25"/>
      <c r="XL19" s="25"/>
      <c r="XM19" s="25"/>
      <c r="XN19" s="25"/>
      <c r="XO19" s="25"/>
      <c r="XP19" s="25"/>
      <c r="XQ19" s="25"/>
      <c r="XR19" s="25"/>
      <c r="XS19" s="25"/>
      <c r="XT19" s="25"/>
      <c r="XU19" s="25"/>
      <c r="XV19" s="25"/>
      <c r="XW19" s="25"/>
      <c r="XX19" s="25"/>
      <c r="XY19" s="25"/>
      <c r="XZ19" s="25"/>
      <c r="YA19" s="25"/>
      <c r="YB19" s="25"/>
      <c r="YC19" s="25"/>
      <c r="YD19" s="25"/>
      <c r="YE19" s="25"/>
      <c r="YF19" s="25"/>
      <c r="YG19" s="25"/>
      <c r="YH19" s="25"/>
      <c r="YI19" s="25"/>
      <c r="YJ19" s="25"/>
      <c r="YK19" s="25"/>
      <c r="YL19" s="25"/>
      <c r="YM19" s="25"/>
      <c r="YN19" s="25"/>
      <c r="YO19" s="25"/>
      <c r="YP19" s="25"/>
      <c r="YQ19" s="25"/>
      <c r="YR19" s="25"/>
      <c r="YS19" s="25"/>
      <c r="YT19" s="25"/>
      <c r="YU19" s="25"/>
      <c r="YV19" s="25"/>
      <c r="YW19" s="25"/>
      <c r="YX19" s="25"/>
      <c r="YY19" s="25"/>
      <c r="YZ19" s="25"/>
      <c r="ZA19" s="25"/>
      <c r="ZB19" s="25"/>
      <c r="ZC19" s="25"/>
      <c r="ZD19" s="25"/>
      <c r="ZE19" s="25"/>
      <c r="ZF19" s="25"/>
      <c r="ZG19" s="25"/>
      <c r="ZH19" s="25"/>
      <c r="ZI19" s="25"/>
      <c r="ZJ19" s="25"/>
      <c r="ZK19" s="25"/>
      <c r="ZL19" s="25"/>
      <c r="ZM19" s="25"/>
      <c r="ZN19" s="25"/>
      <c r="ZO19" s="25"/>
      <c r="ZP19" s="25"/>
      <c r="ZQ19" s="25"/>
      <c r="ZR19" s="25"/>
      <c r="ZS19" s="25"/>
      <c r="ZT19" s="25"/>
      <c r="ZU19" s="25"/>
      <c r="ZV19" s="25"/>
      <c r="ZW19" s="25"/>
      <c r="ZX19" s="25"/>
      <c r="ZY19" s="25"/>
      <c r="ZZ19" s="25"/>
      <c r="AAA19" s="25"/>
      <c r="AAB19" s="25"/>
      <c r="AAC19" s="25"/>
      <c r="AAD19" s="25"/>
      <c r="AAE19" s="25"/>
      <c r="AAF19" s="25"/>
      <c r="AAG19" s="25"/>
      <c r="AAH19" s="25"/>
      <c r="AAI19" s="25"/>
      <c r="AAJ19" s="25"/>
      <c r="AAK19" s="25"/>
      <c r="AAL19" s="25"/>
      <c r="AAM19" s="25"/>
      <c r="AAN19" s="25"/>
      <c r="AAO19" s="25"/>
      <c r="AAP19" s="25"/>
      <c r="AAQ19" s="25"/>
      <c r="AAR19" s="25"/>
      <c r="AAS19" s="25"/>
      <c r="AAT19" s="25"/>
      <c r="AAU19" s="25"/>
      <c r="AAV19" s="25"/>
      <c r="AAW19" s="25"/>
      <c r="AAX19" s="25"/>
      <c r="AAY19" s="25"/>
      <c r="AAZ19" s="25"/>
      <c r="ABA19" s="25"/>
      <c r="ABB19" s="25"/>
      <c r="ABC19" s="25"/>
      <c r="ABD19" s="25"/>
      <c r="ABE19" s="25"/>
      <c r="ABF19" s="25"/>
      <c r="ABG19" s="25"/>
      <c r="ABH19" s="25"/>
      <c r="ABI19" s="25"/>
      <c r="ABJ19" s="25"/>
      <c r="ABK19" s="25"/>
      <c r="ABL19" s="25"/>
      <c r="ABM19" s="25"/>
      <c r="ABN19" s="25"/>
      <c r="ABO19" s="25"/>
      <c r="ABP19" s="25"/>
      <c r="ABQ19" s="25"/>
      <c r="ABR19" s="25"/>
      <c r="ABS19" s="25"/>
      <c r="ABT19" s="25"/>
      <c r="ABU19" s="25"/>
      <c r="ABV19" s="25"/>
      <c r="ABW19" s="25"/>
      <c r="ABX19" s="25"/>
      <c r="ABY19" s="25"/>
      <c r="ABZ19" s="25"/>
      <c r="ACA19" s="25"/>
      <c r="ACB19" s="25"/>
      <c r="ACC19" s="25"/>
      <c r="ACD19" s="25"/>
      <c r="ACE19" s="25"/>
      <c r="ACF19" s="25"/>
      <c r="ACG19" s="25"/>
      <c r="ACH19" s="25"/>
      <c r="ACI19" s="25"/>
      <c r="ACJ19" s="25"/>
      <c r="ACK19" s="25"/>
      <c r="ACL19" s="25"/>
      <c r="ACM19" s="25"/>
      <c r="ACN19" s="25"/>
      <c r="ACO19" s="25"/>
      <c r="ACP19" s="25"/>
      <c r="ACQ19" s="25"/>
      <c r="ACR19" s="25"/>
      <c r="ACS19" s="25"/>
      <c r="ACT19" s="25"/>
      <c r="ACU19" s="25"/>
      <c r="ACV19" s="25"/>
      <c r="ACW19" s="25"/>
      <c r="ACX19" s="25"/>
      <c r="ACY19" s="25"/>
      <c r="ACZ19" s="25"/>
      <c r="ADA19" s="25"/>
      <c r="ADB19" s="25"/>
      <c r="ADC19" s="25"/>
      <c r="ADD19" s="25"/>
      <c r="ADE19" s="25"/>
      <c r="ADF19" s="25"/>
      <c r="ADG19" s="25"/>
      <c r="ADH19" s="25"/>
      <c r="ADI19" s="25"/>
      <c r="ADJ19" s="25"/>
      <c r="ADK19" s="25"/>
      <c r="ADL19" s="25"/>
      <c r="ADM19" s="25"/>
      <c r="ADN19" s="25"/>
      <c r="ADO19" s="25"/>
      <c r="ADP19" s="25"/>
      <c r="ADQ19" s="25"/>
      <c r="ADR19" s="25"/>
      <c r="ADS19" s="25"/>
      <c r="ADT19" s="25"/>
      <c r="ADU19" s="25"/>
      <c r="ADV19" s="25"/>
      <c r="ADW19" s="25"/>
      <c r="ADX19" s="25"/>
      <c r="ADY19" s="25"/>
      <c r="ADZ19" s="25"/>
      <c r="AEA19" s="25"/>
      <c r="AEB19" s="25"/>
      <c r="AEC19" s="25"/>
      <c r="AED19" s="25"/>
      <c r="AEE19" s="25"/>
      <c r="AEF19" s="25"/>
      <c r="AEG19" s="25"/>
      <c r="AEH19" s="25"/>
      <c r="AEI19" s="25"/>
      <c r="AEJ19" s="25"/>
      <c r="AEK19" s="25"/>
      <c r="AEL19" s="25"/>
      <c r="AEM19" s="25"/>
      <c r="AEN19" s="25"/>
      <c r="AEO19" s="25"/>
      <c r="AEP19" s="25"/>
      <c r="AEQ19" s="25"/>
      <c r="AER19" s="25"/>
      <c r="AES19" s="25"/>
      <c r="AET19" s="25"/>
      <c r="AEU19" s="25"/>
      <c r="AEV19" s="25"/>
      <c r="AEW19" s="25"/>
      <c r="AEX19" s="25"/>
      <c r="AEY19" s="25"/>
      <c r="AEZ19" s="25"/>
      <c r="AFA19" s="25"/>
      <c r="AFB19" s="25"/>
      <c r="AFC19" s="25"/>
      <c r="AFD19" s="25"/>
      <c r="AFE19" s="25"/>
      <c r="AFF19" s="25"/>
      <c r="AFG19" s="25"/>
      <c r="AFH19" s="25"/>
      <c r="AFI19" s="25"/>
      <c r="AFJ19" s="25"/>
      <c r="AFK19" s="25"/>
      <c r="AFL19" s="25"/>
      <c r="AFM19" s="25"/>
      <c r="AFN19" s="25"/>
      <c r="AFO19" s="25"/>
      <c r="AFP19" s="25"/>
      <c r="AFQ19" s="25"/>
      <c r="AFR19" s="25"/>
      <c r="AFS19" s="25"/>
      <c r="AFT19" s="25"/>
      <c r="AFU19" s="25"/>
      <c r="AFV19" s="25"/>
      <c r="AFW19" s="25"/>
      <c r="AFX19" s="25"/>
      <c r="AFY19" s="25"/>
      <c r="AFZ19" s="25"/>
      <c r="AGA19" s="25"/>
      <c r="AGB19" s="25"/>
      <c r="AGC19" s="25"/>
      <c r="AGD19" s="25"/>
      <c r="AGE19" s="25"/>
      <c r="AGF19" s="25"/>
      <c r="AGG19" s="25"/>
      <c r="AGH19" s="25"/>
      <c r="AGI19" s="25"/>
      <c r="AGJ19" s="25"/>
      <c r="AGK19" s="25"/>
      <c r="AGL19" s="25"/>
      <c r="AGM19" s="25"/>
      <c r="AGN19" s="25"/>
      <c r="AGO19" s="25"/>
      <c r="AGP19" s="25"/>
      <c r="AGQ19" s="25"/>
      <c r="AGR19" s="25"/>
      <c r="AGS19" s="25"/>
      <c r="AGT19" s="25"/>
      <c r="AGU19" s="25"/>
      <c r="AGV19" s="25"/>
      <c r="AGW19" s="25"/>
      <c r="AGX19" s="25"/>
      <c r="AGY19" s="25"/>
      <c r="AGZ19" s="25"/>
      <c r="AHA19" s="25"/>
      <c r="AHB19" s="25"/>
      <c r="AHC19" s="25"/>
      <c r="AHD19" s="25"/>
      <c r="AHE19" s="25"/>
      <c r="AHF19" s="25"/>
      <c r="AHG19" s="25"/>
      <c r="AHH19" s="25"/>
      <c r="AHI19" s="25"/>
      <c r="AHJ19" s="25"/>
      <c r="AHK19" s="25"/>
      <c r="AHL19" s="25"/>
      <c r="AHM19" s="25"/>
      <c r="AHN19" s="25"/>
      <c r="AHO19" s="25"/>
      <c r="AHP19" s="25"/>
      <c r="AHQ19" s="25"/>
      <c r="AHR19" s="25"/>
      <c r="AHS19" s="25"/>
      <c r="AHT19" s="25"/>
      <c r="AHU19" s="25"/>
      <c r="AHV19" s="25"/>
      <c r="AHW19" s="25"/>
      <c r="AHX19" s="25"/>
      <c r="AHY19" s="25"/>
      <c r="AHZ19" s="25"/>
      <c r="AIA19" s="25"/>
      <c r="AIB19" s="25"/>
      <c r="AIC19" s="25"/>
      <c r="AID19" s="25"/>
      <c r="AIE19" s="25"/>
      <c r="AIF19" s="25"/>
      <c r="AIG19" s="25"/>
      <c r="AIH19" s="25"/>
      <c r="AII19" s="25"/>
      <c r="AIJ19" s="25"/>
      <c r="AIK19" s="25"/>
      <c r="AIL19" s="25"/>
      <c r="AIM19" s="25"/>
      <c r="AIN19" s="25"/>
      <c r="AIO19" s="25"/>
      <c r="AIP19" s="25"/>
      <c r="AIQ19" s="25"/>
      <c r="AIR19" s="25"/>
      <c r="AIS19" s="25"/>
      <c r="AIT19" s="25"/>
      <c r="AIU19" s="25"/>
      <c r="AIV19" s="25"/>
      <c r="AIW19" s="25"/>
      <c r="AIX19" s="25"/>
      <c r="AIY19" s="25"/>
      <c r="AIZ19" s="25"/>
      <c r="AJA19" s="25"/>
      <c r="AJB19" s="25"/>
      <c r="AJC19" s="25"/>
      <c r="AJD19" s="25"/>
      <c r="AJE19" s="25"/>
      <c r="AJF19" s="25"/>
      <c r="AJG19" s="25"/>
      <c r="AJH19" s="25"/>
      <c r="AJI19" s="25"/>
      <c r="AJJ19" s="25"/>
      <c r="AJK19" s="25"/>
      <c r="AJL19" s="25"/>
      <c r="AJM19" s="25"/>
      <c r="AJN19" s="25"/>
      <c r="AJO19" s="25"/>
      <c r="AJP19" s="25"/>
      <c r="AJQ19" s="25"/>
      <c r="AJR19" s="25"/>
      <c r="AJS19" s="25"/>
      <c r="AJT19" s="25"/>
      <c r="AJU19" s="25"/>
      <c r="AJV19" s="25"/>
      <c r="AJW19" s="25"/>
      <c r="AJX19" s="25"/>
      <c r="AJY19" s="25"/>
      <c r="AJZ19" s="25"/>
      <c r="AKA19" s="25"/>
      <c r="AKB19" s="25"/>
      <c r="AKC19" s="25"/>
      <c r="AKD19" s="25"/>
      <c r="AKE19" s="25"/>
      <c r="AKF19" s="25"/>
      <c r="AKG19" s="25"/>
      <c r="AKH19" s="25"/>
      <c r="AKI19" s="25"/>
      <c r="AKJ19" s="25"/>
      <c r="AKK19" s="25"/>
      <c r="AKL19" s="25"/>
      <c r="AKM19" s="25"/>
      <c r="AKN19" s="25"/>
      <c r="AKO19" s="25"/>
      <c r="AKP19" s="25"/>
      <c r="AKQ19" s="25"/>
      <c r="AKR19" s="25"/>
      <c r="AKS19" s="25"/>
      <c r="AKT19" s="25"/>
      <c r="AKU19" s="25"/>
      <c r="AKV19" s="25"/>
      <c r="AKW19" s="25"/>
      <c r="AKX19" s="25"/>
      <c r="AKY19" s="25"/>
      <c r="AKZ19" s="25"/>
      <c r="ALA19" s="25"/>
      <c r="ALB19" s="25"/>
      <c r="ALC19" s="25"/>
      <c r="ALD19" s="25"/>
      <c r="ALE19" s="25"/>
      <c r="ALF19" s="25"/>
      <c r="ALG19" s="25"/>
      <c r="ALH19" s="25"/>
      <c r="ALI19" s="25"/>
      <c r="ALJ19" s="25"/>
      <c r="ALK19" s="25"/>
      <c r="ALL19" s="25"/>
      <c r="ALM19" s="25"/>
      <c r="ALN19" s="25"/>
      <c r="ALO19" s="25"/>
      <c r="ALP19" s="25"/>
      <c r="ALQ19" s="25"/>
      <c r="ALR19" s="25"/>
      <c r="ALS19" s="25"/>
      <c r="ALT19" s="25"/>
      <c r="ALU19" s="25"/>
      <c r="ALV19" s="25"/>
      <c r="ALW19" s="25"/>
      <c r="ALX19" s="25"/>
      <c r="ALY19" s="25"/>
      <c r="ALZ19" s="25"/>
      <c r="AMA19" s="25"/>
      <c r="AMB19" s="25"/>
      <c r="AMC19" s="25"/>
      <c r="AMD19" s="25"/>
      <c r="AME19" s="25"/>
      <c r="AMF19" s="25"/>
      <c r="AMG19" s="25"/>
      <c r="AMH19" s="25"/>
      <c r="AMI19" s="25"/>
      <c r="AMJ19" s="25"/>
    </row>
    <row r="20" customFormat="false" ht="43.25" hidden="false" customHeight="false" outlineLevel="0" collapsed="false">
      <c r="A20" s="137" t="s">
        <v>191</v>
      </c>
      <c r="B20" s="142" t="s">
        <v>192</v>
      </c>
      <c r="C20" s="143" t="n">
        <v>11325597.54</v>
      </c>
      <c r="D20" s="144" t="n">
        <f aca="false">C20/$C$26*100</f>
        <v>0.887355427086651</v>
      </c>
      <c r="E20" s="170" t="n">
        <v>11280000</v>
      </c>
      <c r="F20" s="144" t="n">
        <f aca="false">E20/$E$26*100</f>
        <v>1.29988347696317</v>
      </c>
      <c r="G20" s="146" t="n">
        <v>11280000</v>
      </c>
      <c r="H20" s="144" t="n">
        <f aca="false">G20/$G$26*100</f>
        <v>1.43331714255621</v>
      </c>
      <c r="I20" s="146" t="n">
        <f aca="false">G20</f>
        <v>11280000</v>
      </c>
      <c r="J20" s="147"/>
      <c r="K20" s="145" t="n">
        <f aca="false">E20-C20</f>
        <v>-45597.5399999991</v>
      </c>
      <c r="L20" s="141" t="n">
        <f aca="false">E20/C20*100-100</f>
        <v>-0.40260604210026</v>
      </c>
      <c r="M20" s="148" t="n">
        <f aca="false">K20/$K$26*100</f>
        <v>0.0111605085150296</v>
      </c>
      <c r="N20" s="25"/>
      <c r="O20" s="25"/>
      <c r="P20" s="25"/>
      <c r="Q20" s="173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</row>
    <row r="21" customFormat="false" ht="64.15" hidden="false" customHeight="false" outlineLevel="0" collapsed="false">
      <c r="A21" s="137" t="s">
        <v>193</v>
      </c>
      <c r="B21" s="142" t="s">
        <v>194</v>
      </c>
      <c r="C21" s="143" t="n">
        <v>69045205.91</v>
      </c>
      <c r="D21" s="144" t="n">
        <f aca="false">C21/$C$26*100</f>
        <v>5.40966054657756</v>
      </c>
      <c r="E21" s="170" t="n">
        <v>63000000</v>
      </c>
      <c r="F21" s="144" t="n">
        <f aca="false">E21/$E$26*100</f>
        <v>7.25998750431555</v>
      </c>
      <c r="G21" s="146" t="n">
        <v>60000000</v>
      </c>
      <c r="H21" s="144" t="n">
        <f aca="false">G21/$G$26*100</f>
        <v>7.62402735402238</v>
      </c>
      <c r="I21" s="146" t="n">
        <f aca="false">G21</f>
        <v>60000000</v>
      </c>
      <c r="J21" s="147"/>
      <c r="K21" s="145" t="n">
        <f aca="false">E21-C21</f>
        <v>-6045205.91</v>
      </c>
      <c r="L21" s="141" t="n">
        <f aca="false">E21/C21*100-100</f>
        <v>-8.75543179330927</v>
      </c>
      <c r="M21" s="148" t="n">
        <f aca="false">K21/$K$26*100</f>
        <v>1.47963184052612</v>
      </c>
      <c r="N21" s="25"/>
      <c r="O21" s="25"/>
      <c r="P21" s="25"/>
      <c r="Q21" s="173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  <c r="IX21" s="25"/>
      <c r="IY21" s="25"/>
      <c r="IZ21" s="25"/>
      <c r="JA21" s="25"/>
      <c r="JB21" s="25"/>
      <c r="JC21" s="25"/>
      <c r="JD21" s="25"/>
      <c r="JE21" s="25"/>
      <c r="JF21" s="25"/>
      <c r="JG21" s="25"/>
      <c r="JH21" s="25"/>
      <c r="JI21" s="25"/>
      <c r="JJ21" s="25"/>
      <c r="JK21" s="25"/>
      <c r="JL21" s="25"/>
      <c r="JM21" s="25"/>
      <c r="JN21" s="25"/>
      <c r="JO21" s="25"/>
      <c r="JP21" s="25"/>
      <c r="JQ21" s="25"/>
      <c r="JR21" s="25"/>
      <c r="JS21" s="25"/>
      <c r="JT21" s="25"/>
      <c r="JU21" s="25"/>
      <c r="JV21" s="25"/>
      <c r="JW21" s="25"/>
      <c r="JX21" s="25"/>
      <c r="JY21" s="25"/>
      <c r="JZ21" s="25"/>
      <c r="KA21" s="25"/>
      <c r="KB21" s="25"/>
      <c r="KC21" s="25"/>
      <c r="KD21" s="25"/>
      <c r="KE21" s="25"/>
      <c r="KF21" s="25"/>
      <c r="KG21" s="25"/>
      <c r="KH21" s="25"/>
      <c r="KI21" s="25"/>
      <c r="KJ21" s="25"/>
      <c r="KK21" s="25"/>
      <c r="KL21" s="25"/>
      <c r="KM21" s="25"/>
      <c r="KN21" s="25"/>
      <c r="KO21" s="25"/>
      <c r="KP21" s="25"/>
      <c r="KQ21" s="25"/>
      <c r="KR21" s="25"/>
      <c r="KS21" s="25"/>
      <c r="KT21" s="25"/>
      <c r="KU21" s="25"/>
      <c r="KV21" s="25"/>
      <c r="KW21" s="25"/>
      <c r="KX21" s="25"/>
      <c r="KY21" s="25"/>
      <c r="KZ21" s="25"/>
      <c r="LA21" s="25"/>
      <c r="LB21" s="25"/>
      <c r="LC21" s="25"/>
      <c r="LD21" s="25"/>
      <c r="LE21" s="25"/>
      <c r="LF21" s="25"/>
      <c r="LG21" s="25"/>
      <c r="LH21" s="25"/>
      <c r="LI21" s="25"/>
      <c r="LJ21" s="25"/>
      <c r="LK21" s="25"/>
      <c r="LL21" s="25"/>
      <c r="LM21" s="25"/>
      <c r="LN21" s="25"/>
      <c r="LO21" s="25"/>
      <c r="LP21" s="25"/>
      <c r="LQ21" s="25"/>
      <c r="LR21" s="25"/>
      <c r="LS21" s="25"/>
      <c r="LT21" s="25"/>
      <c r="LU21" s="25"/>
      <c r="LV21" s="25"/>
      <c r="LW21" s="25"/>
      <c r="LX21" s="25"/>
      <c r="LY21" s="25"/>
      <c r="LZ21" s="25"/>
      <c r="MA21" s="25"/>
      <c r="MB21" s="25"/>
      <c r="MC21" s="25"/>
      <c r="MD21" s="25"/>
      <c r="ME21" s="25"/>
      <c r="MF21" s="25"/>
      <c r="MG21" s="25"/>
      <c r="MH21" s="25"/>
      <c r="MI21" s="25"/>
      <c r="MJ21" s="25"/>
      <c r="MK21" s="25"/>
      <c r="ML21" s="25"/>
      <c r="MM21" s="25"/>
      <c r="MN21" s="25"/>
      <c r="MO21" s="25"/>
      <c r="MP21" s="25"/>
      <c r="MQ21" s="25"/>
      <c r="MR21" s="25"/>
      <c r="MS21" s="25"/>
      <c r="MT21" s="25"/>
      <c r="MU21" s="25"/>
      <c r="MV21" s="25"/>
      <c r="MW21" s="25"/>
      <c r="MX21" s="25"/>
      <c r="MY21" s="25"/>
      <c r="MZ21" s="25"/>
      <c r="NA21" s="25"/>
      <c r="NB21" s="25"/>
      <c r="NC21" s="25"/>
      <c r="ND21" s="25"/>
      <c r="NE21" s="25"/>
      <c r="NF21" s="25"/>
      <c r="NG21" s="25"/>
      <c r="NH21" s="25"/>
      <c r="NI21" s="25"/>
      <c r="NJ21" s="25"/>
      <c r="NK21" s="25"/>
      <c r="NL21" s="25"/>
      <c r="NM21" s="25"/>
      <c r="NN21" s="25"/>
      <c r="NO21" s="25"/>
      <c r="NP21" s="25"/>
      <c r="NQ21" s="25"/>
      <c r="NR21" s="25"/>
      <c r="NS21" s="25"/>
      <c r="NT21" s="25"/>
      <c r="NU21" s="25"/>
      <c r="NV21" s="25"/>
      <c r="NW21" s="25"/>
      <c r="NX21" s="25"/>
      <c r="NY21" s="25"/>
      <c r="NZ21" s="25"/>
      <c r="OA21" s="25"/>
      <c r="OB21" s="25"/>
      <c r="OC21" s="25"/>
      <c r="OD21" s="25"/>
      <c r="OE21" s="25"/>
      <c r="OF21" s="25"/>
      <c r="OG21" s="25"/>
      <c r="OH21" s="25"/>
      <c r="OI21" s="25"/>
      <c r="OJ21" s="25"/>
      <c r="OK21" s="25"/>
      <c r="OL21" s="25"/>
      <c r="OM21" s="25"/>
      <c r="ON21" s="25"/>
      <c r="OO21" s="25"/>
      <c r="OP21" s="25"/>
      <c r="OQ21" s="25"/>
      <c r="OR21" s="25"/>
      <c r="OS21" s="25"/>
      <c r="OT21" s="25"/>
      <c r="OU21" s="25"/>
      <c r="OV21" s="25"/>
      <c r="OW21" s="25"/>
      <c r="OX21" s="25"/>
      <c r="OY21" s="25"/>
      <c r="OZ21" s="25"/>
      <c r="PA21" s="25"/>
      <c r="PB21" s="25"/>
      <c r="PC21" s="25"/>
      <c r="PD21" s="25"/>
      <c r="PE21" s="25"/>
      <c r="PF21" s="25"/>
      <c r="PG21" s="25"/>
      <c r="PH21" s="25"/>
      <c r="PI21" s="25"/>
      <c r="PJ21" s="25"/>
      <c r="PK21" s="25"/>
      <c r="PL21" s="25"/>
      <c r="PM21" s="25"/>
      <c r="PN21" s="25"/>
      <c r="PO21" s="25"/>
      <c r="PP21" s="25"/>
      <c r="PQ21" s="25"/>
      <c r="PR21" s="25"/>
      <c r="PS21" s="25"/>
      <c r="PT21" s="25"/>
      <c r="PU21" s="25"/>
      <c r="PV21" s="25"/>
      <c r="PW21" s="25"/>
      <c r="PX21" s="25"/>
      <c r="PY21" s="25"/>
      <c r="PZ21" s="25"/>
      <c r="QA21" s="25"/>
      <c r="QB21" s="25"/>
      <c r="QC21" s="25"/>
      <c r="QD21" s="25"/>
      <c r="QE21" s="25"/>
      <c r="QF21" s="25"/>
      <c r="QG21" s="25"/>
      <c r="QH21" s="25"/>
      <c r="QI21" s="25"/>
      <c r="QJ21" s="25"/>
      <c r="QK21" s="25"/>
      <c r="QL21" s="25"/>
      <c r="QM21" s="25"/>
      <c r="QN21" s="25"/>
      <c r="QO21" s="25"/>
      <c r="QP21" s="25"/>
      <c r="QQ21" s="25"/>
      <c r="QR21" s="25"/>
      <c r="QS21" s="25"/>
      <c r="QT21" s="25"/>
      <c r="QU21" s="25"/>
      <c r="QV21" s="25"/>
      <c r="QW21" s="25"/>
      <c r="QX21" s="25"/>
      <c r="QY21" s="25"/>
      <c r="QZ21" s="25"/>
      <c r="RA21" s="25"/>
      <c r="RB21" s="25"/>
      <c r="RC21" s="25"/>
      <c r="RD21" s="25"/>
      <c r="RE21" s="25"/>
      <c r="RF21" s="25"/>
      <c r="RG21" s="25"/>
      <c r="RH21" s="25"/>
      <c r="RI21" s="25"/>
      <c r="RJ21" s="25"/>
      <c r="RK21" s="25"/>
      <c r="RL21" s="25"/>
      <c r="RM21" s="25"/>
      <c r="RN21" s="25"/>
      <c r="RO21" s="25"/>
      <c r="RP21" s="25"/>
      <c r="RQ21" s="25"/>
      <c r="RR21" s="25"/>
      <c r="RS21" s="25"/>
      <c r="RT21" s="25"/>
      <c r="RU21" s="25"/>
      <c r="RV21" s="25"/>
      <c r="RW21" s="25"/>
      <c r="RX21" s="25"/>
      <c r="RY21" s="25"/>
      <c r="RZ21" s="25"/>
      <c r="SA21" s="25"/>
      <c r="SB21" s="25"/>
      <c r="SC21" s="25"/>
      <c r="SD21" s="25"/>
      <c r="SE21" s="25"/>
      <c r="SF21" s="25"/>
      <c r="SG21" s="25"/>
      <c r="SH21" s="25"/>
      <c r="SI21" s="25"/>
      <c r="SJ21" s="25"/>
      <c r="SK21" s="25"/>
      <c r="SL21" s="25"/>
      <c r="SM21" s="25"/>
      <c r="SN21" s="25"/>
      <c r="SO21" s="25"/>
      <c r="SP21" s="25"/>
      <c r="SQ21" s="25"/>
      <c r="SR21" s="25"/>
      <c r="SS21" s="25"/>
      <c r="ST21" s="25"/>
      <c r="SU21" s="25"/>
      <c r="SV21" s="25"/>
      <c r="SW21" s="25"/>
      <c r="SX21" s="25"/>
      <c r="SY21" s="25"/>
      <c r="SZ21" s="25"/>
      <c r="TA21" s="25"/>
      <c r="TB21" s="25"/>
      <c r="TC21" s="25"/>
      <c r="TD21" s="25"/>
      <c r="TE21" s="25"/>
      <c r="TF21" s="25"/>
      <c r="TG21" s="25"/>
      <c r="TH21" s="25"/>
      <c r="TI21" s="25"/>
      <c r="TJ21" s="25"/>
      <c r="TK21" s="25"/>
      <c r="TL21" s="25"/>
      <c r="TM21" s="25"/>
      <c r="TN21" s="25"/>
      <c r="TO21" s="25"/>
      <c r="TP21" s="25"/>
      <c r="TQ21" s="25"/>
      <c r="TR21" s="25"/>
      <c r="TS21" s="25"/>
      <c r="TT21" s="25"/>
      <c r="TU21" s="25"/>
      <c r="TV21" s="25"/>
      <c r="TW21" s="25"/>
      <c r="TX21" s="25"/>
      <c r="TY21" s="25"/>
      <c r="TZ21" s="25"/>
      <c r="UA21" s="25"/>
      <c r="UB21" s="25"/>
      <c r="UC21" s="25"/>
      <c r="UD21" s="25"/>
      <c r="UE21" s="25"/>
      <c r="UF21" s="25"/>
      <c r="UG21" s="25"/>
      <c r="UH21" s="25"/>
      <c r="UI21" s="25"/>
      <c r="UJ21" s="25"/>
      <c r="UK21" s="25"/>
      <c r="UL21" s="25"/>
      <c r="UM21" s="25"/>
      <c r="UN21" s="25"/>
      <c r="UO21" s="25"/>
      <c r="UP21" s="25"/>
      <c r="UQ21" s="25"/>
      <c r="UR21" s="25"/>
      <c r="US21" s="25"/>
      <c r="UT21" s="25"/>
      <c r="UU21" s="25"/>
      <c r="UV21" s="25"/>
      <c r="UW21" s="25"/>
      <c r="UX21" s="25"/>
      <c r="UY21" s="25"/>
      <c r="UZ21" s="25"/>
      <c r="VA21" s="25"/>
      <c r="VB21" s="25"/>
      <c r="VC21" s="25"/>
      <c r="VD21" s="25"/>
      <c r="VE21" s="25"/>
      <c r="VF21" s="25"/>
      <c r="VG21" s="25"/>
      <c r="VH21" s="25"/>
      <c r="VI21" s="25"/>
      <c r="VJ21" s="25"/>
      <c r="VK21" s="25"/>
      <c r="VL21" s="25"/>
      <c r="VM21" s="25"/>
      <c r="VN21" s="25"/>
      <c r="VO21" s="25"/>
      <c r="VP21" s="25"/>
      <c r="VQ21" s="25"/>
      <c r="VR21" s="25"/>
      <c r="VS21" s="25"/>
      <c r="VT21" s="25"/>
      <c r="VU21" s="25"/>
      <c r="VV21" s="25"/>
      <c r="VW21" s="25"/>
      <c r="VX21" s="25"/>
      <c r="VY21" s="25"/>
      <c r="VZ21" s="25"/>
      <c r="WA21" s="25"/>
      <c r="WB21" s="25"/>
      <c r="WC21" s="25"/>
      <c r="WD21" s="25"/>
      <c r="WE21" s="25"/>
      <c r="WF21" s="25"/>
      <c r="WG21" s="25"/>
      <c r="WH21" s="25"/>
      <c r="WI21" s="25"/>
      <c r="WJ21" s="25"/>
      <c r="WK21" s="25"/>
      <c r="WL21" s="25"/>
      <c r="WM21" s="25"/>
      <c r="WN21" s="25"/>
      <c r="WO21" s="25"/>
      <c r="WP21" s="25"/>
      <c r="WQ21" s="25"/>
      <c r="WR21" s="25"/>
      <c r="WS21" s="25"/>
      <c r="WT21" s="25"/>
      <c r="WU21" s="25"/>
      <c r="WV21" s="25"/>
      <c r="WW21" s="25"/>
      <c r="WX21" s="25"/>
      <c r="WY21" s="25"/>
      <c r="WZ21" s="25"/>
      <c r="XA21" s="25"/>
      <c r="XB21" s="25"/>
      <c r="XC21" s="25"/>
      <c r="XD21" s="25"/>
      <c r="XE21" s="25"/>
      <c r="XF21" s="25"/>
      <c r="XG21" s="25"/>
      <c r="XH21" s="25"/>
      <c r="XI21" s="25"/>
      <c r="XJ21" s="25"/>
      <c r="XK21" s="25"/>
      <c r="XL21" s="25"/>
      <c r="XM21" s="25"/>
      <c r="XN21" s="25"/>
      <c r="XO21" s="25"/>
      <c r="XP21" s="25"/>
      <c r="XQ21" s="25"/>
      <c r="XR21" s="25"/>
      <c r="XS21" s="25"/>
      <c r="XT21" s="25"/>
      <c r="XU21" s="25"/>
      <c r="XV21" s="25"/>
      <c r="XW21" s="25"/>
      <c r="XX21" s="25"/>
      <c r="XY21" s="25"/>
      <c r="XZ21" s="25"/>
      <c r="YA21" s="25"/>
      <c r="YB21" s="25"/>
      <c r="YC21" s="25"/>
      <c r="YD21" s="25"/>
      <c r="YE21" s="25"/>
      <c r="YF21" s="25"/>
      <c r="YG21" s="25"/>
      <c r="YH21" s="25"/>
      <c r="YI21" s="25"/>
      <c r="YJ21" s="25"/>
      <c r="YK21" s="25"/>
      <c r="YL21" s="25"/>
      <c r="YM21" s="25"/>
      <c r="YN21" s="25"/>
      <c r="YO21" s="25"/>
      <c r="YP21" s="25"/>
      <c r="YQ21" s="25"/>
      <c r="YR21" s="25"/>
      <c r="YS21" s="25"/>
      <c r="YT21" s="25"/>
      <c r="YU21" s="25"/>
      <c r="YV21" s="25"/>
      <c r="YW21" s="25"/>
      <c r="YX21" s="25"/>
      <c r="YY21" s="25"/>
      <c r="YZ21" s="25"/>
      <c r="ZA21" s="25"/>
      <c r="ZB21" s="25"/>
      <c r="ZC21" s="25"/>
      <c r="ZD21" s="25"/>
      <c r="ZE21" s="25"/>
      <c r="ZF21" s="25"/>
      <c r="ZG21" s="25"/>
      <c r="ZH21" s="25"/>
      <c r="ZI21" s="25"/>
      <c r="ZJ21" s="25"/>
      <c r="ZK21" s="25"/>
      <c r="ZL21" s="25"/>
      <c r="ZM21" s="25"/>
      <c r="ZN21" s="25"/>
      <c r="ZO21" s="25"/>
      <c r="ZP21" s="25"/>
      <c r="ZQ21" s="25"/>
      <c r="ZR21" s="25"/>
      <c r="ZS21" s="25"/>
      <c r="ZT21" s="25"/>
      <c r="ZU21" s="25"/>
      <c r="ZV21" s="25"/>
      <c r="ZW21" s="25"/>
      <c r="ZX21" s="25"/>
      <c r="ZY21" s="25"/>
      <c r="ZZ21" s="25"/>
      <c r="AAA21" s="25"/>
      <c r="AAB21" s="25"/>
      <c r="AAC21" s="25"/>
      <c r="AAD21" s="25"/>
      <c r="AAE21" s="25"/>
      <c r="AAF21" s="25"/>
      <c r="AAG21" s="25"/>
      <c r="AAH21" s="25"/>
      <c r="AAI21" s="25"/>
      <c r="AAJ21" s="25"/>
      <c r="AAK21" s="25"/>
      <c r="AAL21" s="25"/>
      <c r="AAM21" s="25"/>
      <c r="AAN21" s="25"/>
      <c r="AAO21" s="25"/>
      <c r="AAP21" s="25"/>
      <c r="AAQ21" s="25"/>
      <c r="AAR21" s="25"/>
      <c r="AAS21" s="25"/>
      <c r="AAT21" s="25"/>
      <c r="AAU21" s="25"/>
      <c r="AAV21" s="25"/>
      <c r="AAW21" s="25"/>
      <c r="AAX21" s="25"/>
      <c r="AAY21" s="25"/>
      <c r="AAZ21" s="25"/>
      <c r="ABA21" s="25"/>
      <c r="ABB21" s="25"/>
      <c r="ABC21" s="25"/>
      <c r="ABD21" s="25"/>
      <c r="ABE21" s="25"/>
      <c r="ABF21" s="25"/>
      <c r="ABG21" s="25"/>
      <c r="ABH21" s="25"/>
      <c r="ABI21" s="25"/>
      <c r="ABJ21" s="25"/>
      <c r="ABK21" s="25"/>
      <c r="ABL21" s="25"/>
      <c r="ABM21" s="25"/>
      <c r="ABN21" s="25"/>
      <c r="ABO21" s="25"/>
      <c r="ABP21" s="25"/>
      <c r="ABQ21" s="25"/>
      <c r="ABR21" s="25"/>
      <c r="ABS21" s="25"/>
      <c r="ABT21" s="25"/>
      <c r="ABU21" s="25"/>
      <c r="ABV21" s="25"/>
      <c r="ABW21" s="25"/>
      <c r="ABX21" s="25"/>
      <c r="ABY21" s="25"/>
      <c r="ABZ21" s="25"/>
      <c r="ACA21" s="25"/>
      <c r="ACB21" s="25"/>
      <c r="ACC21" s="25"/>
      <c r="ACD21" s="25"/>
      <c r="ACE21" s="25"/>
      <c r="ACF21" s="25"/>
      <c r="ACG21" s="25"/>
      <c r="ACH21" s="25"/>
      <c r="ACI21" s="25"/>
      <c r="ACJ21" s="25"/>
      <c r="ACK21" s="25"/>
      <c r="ACL21" s="25"/>
      <c r="ACM21" s="25"/>
      <c r="ACN21" s="25"/>
      <c r="ACO21" s="25"/>
      <c r="ACP21" s="25"/>
      <c r="ACQ21" s="25"/>
      <c r="ACR21" s="25"/>
      <c r="ACS21" s="25"/>
      <c r="ACT21" s="25"/>
      <c r="ACU21" s="25"/>
      <c r="ACV21" s="25"/>
      <c r="ACW21" s="25"/>
      <c r="ACX21" s="25"/>
      <c r="ACY21" s="25"/>
      <c r="ACZ21" s="25"/>
      <c r="ADA21" s="25"/>
      <c r="ADB21" s="25"/>
      <c r="ADC21" s="25"/>
      <c r="ADD21" s="25"/>
      <c r="ADE21" s="25"/>
      <c r="ADF21" s="25"/>
      <c r="ADG21" s="25"/>
      <c r="ADH21" s="25"/>
      <c r="ADI21" s="25"/>
      <c r="ADJ21" s="25"/>
      <c r="ADK21" s="25"/>
      <c r="ADL21" s="25"/>
      <c r="ADM21" s="25"/>
      <c r="ADN21" s="25"/>
      <c r="ADO21" s="25"/>
      <c r="ADP21" s="25"/>
      <c r="ADQ21" s="25"/>
      <c r="ADR21" s="25"/>
      <c r="ADS21" s="25"/>
      <c r="ADT21" s="25"/>
      <c r="ADU21" s="25"/>
      <c r="ADV21" s="25"/>
      <c r="ADW21" s="25"/>
      <c r="ADX21" s="25"/>
      <c r="ADY21" s="25"/>
      <c r="ADZ21" s="25"/>
      <c r="AEA21" s="25"/>
      <c r="AEB21" s="25"/>
      <c r="AEC21" s="25"/>
      <c r="AED21" s="25"/>
      <c r="AEE21" s="25"/>
      <c r="AEF21" s="25"/>
      <c r="AEG21" s="25"/>
      <c r="AEH21" s="25"/>
      <c r="AEI21" s="25"/>
      <c r="AEJ21" s="25"/>
      <c r="AEK21" s="25"/>
      <c r="AEL21" s="25"/>
      <c r="AEM21" s="25"/>
      <c r="AEN21" s="25"/>
      <c r="AEO21" s="25"/>
      <c r="AEP21" s="25"/>
      <c r="AEQ21" s="25"/>
      <c r="AER21" s="25"/>
      <c r="AES21" s="25"/>
      <c r="AET21" s="25"/>
      <c r="AEU21" s="25"/>
      <c r="AEV21" s="25"/>
      <c r="AEW21" s="25"/>
      <c r="AEX21" s="25"/>
      <c r="AEY21" s="25"/>
      <c r="AEZ21" s="25"/>
      <c r="AFA21" s="25"/>
      <c r="AFB21" s="25"/>
      <c r="AFC21" s="25"/>
      <c r="AFD21" s="25"/>
      <c r="AFE21" s="25"/>
      <c r="AFF21" s="25"/>
      <c r="AFG21" s="25"/>
      <c r="AFH21" s="25"/>
      <c r="AFI21" s="25"/>
      <c r="AFJ21" s="25"/>
      <c r="AFK21" s="25"/>
      <c r="AFL21" s="25"/>
      <c r="AFM21" s="25"/>
      <c r="AFN21" s="25"/>
      <c r="AFO21" s="25"/>
      <c r="AFP21" s="25"/>
      <c r="AFQ21" s="25"/>
      <c r="AFR21" s="25"/>
      <c r="AFS21" s="25"/>
      <c r="AFT21" s="25"/>
      <c r="AFU21" s="25"/>
      <c r="AFV21" s="25"/>
      <c r="AFW21" s="25"/>
      <c r="AFX21" s="25"/>
      <c r="AFY21" s="25"/>
      <c r="AFZ21" s="25"/>
      <c r="AGA21" s="25"/>
      <c r="AGB21" s="25"/>
      <c r="AGC21" s="25"/>
      <c r="AGD21" s="25"/>
      <c r="AGE21" s="25"/>
      <c r="AGF21" s="25"/>
      <c r="AGG21" s="25"/>
      <c r="AGH21" s="25"/>
      <c r="AGI21" s="25"/>
      <c r="AGJ21" s="25"/>
      <c r="AGK21" s="25"/>
      <c r="AGL21" s="25"/>
      <c r="AGM21" s="25"/>
      <c r="AGN21" s="25"/>
      <c r="AGO21" s="25"/>
      <c r="AGP21" s="25"/>
      <c r="AGQ21" s="25"/>
      <c r="AGR21" s="25"/>
      <c r="AGS21" s="25"/>
      <c r="AGT21" s="25"/>
      <c r="AGU21" s="25"/>
      <c r="AGV21" s="25"/>
      <c r="AGW21" s="25"/>
      <c r="AGX21" s="25"/>
      <c r="AGY21" s="25"/>
      <c r="AGZ21" s="25"/>
      <c r="AHA21" s="25"/>
      <c r="AHB21" s="25"/>
      <c r="AHC21" s="25"/>
      <c r="AHD21" s="25"/>
      <c r="AHE21" s="25"/>
      <c r="AHF21" s="25"/>
      <c r="AHG21" s="25"/>
      <c r="AHH21" s="25"/>
      <c r="AHI21" s="25"/>
      <c r="AHJ21" s="25"/>
      <c r="AHK21" s="25"/>
      <c r="AHL21" s="25"/>
      <c r="AHM21" s="25"/>
      <c r="AHN21" s="25"/>
      <c r="AHO21" s="25"/>
      <c r="AHP21" s="25"/>
      <c r="AHQ21" s="25"/>
      <c r="AHR21" s="25"/>
      <c r="AHS21" s="25"/>
      <c r="AHT21" s="25"/>
      <c r="AHU21" s="25"/>
      <c r="AHV21" s="25"/>
      <c r="AHW21" s="25"/>
      <c r="AHX21" s="25"/>
      <c r="AHY21" s="25"/>
      <c r="AHZ21" s="25"/>
      <c r="AIA21" s="25"/>
      <c r="AIB21" s="25"/>
      <c r="AIC21" s="25"/>
      <c r="AID21" s="25"/>
      <c r="AIE21" s="25"/>
      <c r="AIF21" s="25"/>
      <c r="AIG21" s="25"/>
      <c r="AIH21" s="25"/>
      <c r="AII21" s="25"/>
      <c r="AIJ21" s="25"/>
      <c r="AIK21" s="25"/>
      <c r="AIL21" s="25"/>
      <c r="AIM21" s="25"/>
      <c r="AIN21" s="25"/>
      <c r="AIO21" s="25"/>
      <c r="AIP21" s="25"/>
      <c r="AIQ21" s="25"/>
      <c r="AIR21" s="25"/>
      <c r="AIS21" s="25"/>
      <c r="AIT21" s="25"/>
      <c r="AIU21" s="25"/>
      <c r="AIV21" s="25"/>
      <c r="AIW21" s="25"/>
      <c r="AIX21" s="25"/>
      <c r="AIY21" s="25"/>
      <c r="AIZ21" s="25"/>
      <c r="AJA21" s="25"/>
      <c r="AJB21" s="25"/>
      <c r="AJC21" s="25"/>
      <c r="AJD21" s="25"/>
      <c r="AJE21" s="25"/>
      <c r="AJF21" s="25"/>
      <c r="AJG21" s="25"/>
      <c r="AJH21" s="25"/>
      <c r="AJI21" s="25"/>
      <c r="AJJ21" s="25"/>
      <c r="AJK21" s="25"/>
      <c r="AJL21" s="25"/>
      <c r="AJM21" s="25"/>
      <c r="AJN21" s="25"/>
      <c r="AJO21" s="25"/>
      <c r="AJP21" s="25"/>
      <c r="AJQ21" s="25"/>
      <c r="AJR21" s="25"/>
      <c r="AJS21" s="25"/>
      <c r="AJT21" s="25"/>
      <c r="AJU21" s="25"/>
      <c r="AJV21" s="25"/>
      <c r="AJW21" s="25"/>
      <c r="AJX21" s="25"/>
      <c r="AJY21" s="25"/>
      <c r="AJZ21" s="25"/>
      <c r="AKA21" s="25"/>
      <c r="AKB21" s="25"/>
      <c r="AKC21" s="25"/>
      <c r="AKD21" s="25"/>
      <c r="AKE21" s="25"/>
      <c r="AKF21" s="25"/>
      <c r="AKG21" s="25"/>
      <c r="AKH21" s="25"/>
      <c r="AKI21" s="25"/>
      <c r="AKJ21" s="25"/>
      <c r="AKK21" s="25"/>
      <c r="AKL21" s="25"/>
      <c r="AKM21" s="25"/>
      <c r="AKN21" s="25"/>
      <c r="AKO21" s="25"/>
      <c r="AKP21" s="25"/>
      <c r="AKQ21" s="25"/>
      <c r="AKR21" s="25"/>
      <c r="AKS21" s="25"/>
      <c r="AKT21" s="25"/>
      <c r="AKU21" s="25"/>
      <c r="AKV21" s="25"/>
      <c r="AKW21" s="25"/>
      <c r="AKX21" s="25"/>
      <c r="AKY21" s="25"/>
      <c r="AKZ21" s="25"/>
      <c r="ALA21" s="25"/>
      <c r="ALB21" s="25"/>
      <c r="ALC21" s="25"/>
      <c r="ALD21" s="25"/>
      <c r="ALE21" s="25"/>
      <c r="ALF21" s="25"/>
      <c r="ALG21" s="25"/>
      <c r="ALH21" s="25"/>
      <c r="ALI21" s="25"/>
      <c r="ALJ21" s="25"/>
      <c r="ALK21" s="25"/>
      <c r="ALL21" s="25"/>
      <c r="ALM21" s="25"/>
      <c r="ALN21" s="25"/>
      <c r="ALO21" s="25"/>
      <c r="ALP21" s="25"/>
      <c r="ALQ21" s="25"/>
      <c r="ALR21" s="25"/>
      <c r="ALS21" s="25"/>
      <c r="ALT21" s="25"/>
      <c r="ALU21" s="25"/>
      <c r="ALV21" s="25"/>
      <c r="ALW21" s="25"/>
      <c r="ALX21" s="25"/>
      <c r="ALY21" s="25"/>
      <c r="ALZ21" s="25"/>
      <c r="AMA21" s="25"/>
      <c r="AMB21" s="25"/>
      <c r="AMC21" s="25"/>
      <c r="AMD21" s="25"/>
      <c r="AME21" s="25"/>
      <c r="AMF21" s="25"/>
      <c r="AMG21" s="25"/>
      <c r="AMH21" s="25"/>
      <c r="AMI21" s="25"/>
      <c r="AMJ21" s="25"/>
    </row>
    <row r="22" customFormat="false" ht="53.7" hidden="false" customHeight="false" outlineLevel="0" collapsed="false">
      <c r="A22" s="137" t="s">
        <v>195</v>
      </c>
      <c r="B22" s="142" t="s">
        <v>196</v>
      </c>
      <c r="C22" s="143" t="n">
        <v>114673622.94</v>
      </c>
      <c r="D22" s="144" t="n">
        <f aca="false">C22/$C$26*100</f>
        <v>8.98462631221993</v>
      </c>
      <c r="E22" s="170" t="n">
        <v>104027897.7</v>
      </c>
      <c r="F22" s="144" t="n">
        <f aca="false">E22/$E$26*100</f>
        <v>11.9879561492415</v>
      </c>
      <c r="G22" s="146" t="n">
        <v>100000000</v>
      </c>
      <c r="H22" s="144" t="n">
        <f aca="false">G22/$G$26*100</f>
        <v>12.706712256704</v>
      </c>
      <c r="I22" s="146" t="n">
        <f aca="false">G22</f>
        <v>100000000</v>
      </c>
      <c r="J22" s="147"/>
      <c r="K22" s="145" t="n">
        <f aca="false">E22-C22</f>
        <v>-10645725.24</v>
      </c>
      <c r="L22" s="141" t="n">
        <f aca="false">E22/C22*100-100</f>
        <v>-9.28349952418446</v>
      </c>
      <c r="M22" s="148" t="n">
        <f aca="false">K22/$K$26*100</f>
        <v>2.60566046303567</v>
      </c>
      <c r="N22" s="25"/>
      <c r="O22" s="25"/>
      <c r="P22" s="25"/>
      <c r="Q22" s="173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  <c r="IY22" s="25"/>
      <c r="IZ22" s="25"/>
      <c r="JA22" s="25"/>
      <c r="JB22" s="25"/>
      <c r="JC22" s="25"/>
      <c r="JD22" s="25"/>
      <c r="JE22" s="25"/>
      <c r="JF22" s="25"/>
      <c r="JG22" s="25"/>
      <c r="JH22" s="25"/>
      <c r="JI22" s="25"/>
      <c r="JJ22" s="25"/>
      <c r="JK22" s="25"/>
      <c r="JL22" s="25"/>
      <c r="JM22" s="25"/>
      <c r="JN22" s="25"/>
      <c r="JO22" s="25"/>
      <c r="JP22" s="25"/>
      <c r="JQ22" s="25"/>
      <c r="JR22" s="25"/>
      <c r="JS22" s="25"/>
      <c r="JT22" s="25"/>
      <c r="JU22" s="25"/>
      <c r="JV22" s="25"/>
      <c r="JW22" s="25"/>
      <c r="JX22" s="25"/>
      <c r="JY22" s="25"/>
      <c r="JZ22" s="25"/>
      <c r="KA22" s="25"/>
      <c r="KB22" s="25"/>
      <c r="KC22" s="25"/>
      <c r="KD22" s="25"/>
      <c r="KE22" s="25"/>
      <c r="KF22" s="25"/>
      <c r="KG22" s="25"/>
      <c r="KH22" s="25"/>
      <c r="KI22" s="25"/>
      <c r="KJ22" s="25"/>
      <c r="KK22" s="25"/>
      <c r="KL22" s="25"/>
      <c r="KM22" s="25"/>
      <c r="KN22" s="25"/>
      <c r="KO22" s="25"/>
      <c r="KP22" s="25"/>
      <c r="KQ22" s="25"/>
      <c r="KR22" s="25"/>
      <c r="KS22" s="25"/>
      <c r="KT22" s="25"/>
      <c r="KU22" s="25"/>
      <c r="KV22" s="25"/>
      <c r="KW22" s="25"/>
      <c r="KX22" s="25"/>
      <c r="KY22" s="25"/>
      <c r="KZ22" s="25"/>
      <c r="LA22" s="25"/>
      <c r="LB22" s="25"/>
      <c r="LC22" s="25"/>
      <c r="LD22" s="25"/>
      <c r="LE22" s="25"/>
      <c r="LF22" s="25"/>
      <c r="LG22" s="25"/>
      <c r="LH22" s="25"/>
      <c r="LI22" s="25"/>
      <c r="LJ22" s="25"/>
      <c r="LK22" s="25"/>
      <c r="LL22" s="25"/>
      <c r="LM22" s="25"/>
      <c r="LN22" s="25"/>
      <c r="LO22" s="25"/>
      <c r="LP22" s="25"/>
      <c r="LQ22" s="25"/>
      <c r="LR22" s="25"/>
      <c r="LS22" s="25"/>
      <c r="LT22" s="25"/>
      <c r="LU22" s="25"/>
      <c r="LV22" s="25"/>
      <c r="LW22" s="25"/>
      <c r="LX22" s="25"/>
      <c r="LY22" s="25"/>
      <c r="LZ22" s="25"/>
      <c r="MA22" s="25"/>
      <c r="MB22" s="25"/>
      <c r="MC22" s="25"/>
      <c r="MD22" s="25"/>
      <c r="ME22" s="25"/>
      <c r="MF22" s="25"/>
      <c r="MG22" s="25"/>
      <c r="MH22" s="25"/>
      <c r="MI22" s="25"/>
      <c r="MJ22" s="25"/>
      <c r="MK22" s="25"/>
      <c r="ML22" s="25"/>
      <c r="MM22" s="25"/>
      <c r="MN22" s="25"/>
      <c r="MO22" s="25"/>
      <c r="MP22" s="25"/>
      <c r="MQ22" s="25"/>
      <c r="MR22" s="25"/>
      <c r="MS22" s="25"/>
      <c r="MT22" s="25"/>
      <c r="MU22" s="25"/>
      <c r="MV22" s="25"/>
      <c r="MW22" s="25"/>
      <c r="MX22" s="25"/>
      <c r="MY22" s="25"/>
      <c r="MZ22" s="25"/>
      <c r="NA22" s="25"/>
      <c r="NB22" s="25"/>
      <c r="NC22" s="25"/>
      <c r="ND22" s="25"/>
      <c r="NE22" s="25"/>
      <c r="NF22" s="25"/>
      <c r="NG22" s="25"/>
      <c r="NH22" s="25"/>
      <c r="NI22" s="25"/>
      <c r="NJ22" s="25"/>
      <c r="NK22" s="25"/>
      <c r="NL22" s="25"/>
      <c r="NM22" s="25"/>
      <c r="NN22" s="25"/>
      <c r="NO22" s="25"/>
      <c r="NP22" s="25"/>
      <c r="NQ22" s="25"/>
      <c r="NR22" s="25"/>
      <c r="NS22" s="25"/>
      <c r="NT22" s="25"/>
      <c r="NU22" s="25"/>
      <c r="NV22" s="25"/>
      <c r="NW22" s="25"/>
      <c r="NX22" s="25"/>
      <c r="NY22" s="25"/>
      <c r="NZ22" s="25"/>
      <c r="OA22" s="25"/>
      <c r="OB22" s="25"/>
      <c r="OC22" s="25"/>
      <c r="OD22" s="25"/>
      <c r="OE22" s="25"/>
      <c r="OF22" s="25"/>
      <c r="OG22" s="25"/>
      <c r="OH22" s="25"/>
      <c r="OI22" s="25"/>
      <c r="OJ22" s="25"/>
      <c r="OK22" s="25"/>
      <c r="OL22" s="25"/>
      <c r="OM22" s="25"/>
      <c r="ON22" s="25"/>
      <c r="OO22" s="25"/>
      <c r="OP22" s="25"/>
      <c r="OQ22" s="25"/>
      <c r="OR22" s="25"/>
      <c r="OS22" s="25"/>
      <c r="OT22" s="25"/>
      <c r="OU22" s="25"/>
      <c r="OV22" s="25"/>
      <c r="OW22" s="25"/>
      <c r="OX22" s="25"/>
      <c r="OY22" s="25"/>
      <c r="OZ22" s="25"/>
      <c r="PA22" s="25"/>
      <c r="PB22" s="25"/>
      <c r="PC22" s="25"/>
      <c r="PD22" s="25"/>
      <c r="PE22" s="25"/>
      <c r="PF22" s="25"/>
      <c r="PG22" s="25"/>
      <c r="PH22" s="25"/>
      <c r="PI22" s="25"/>
      <c r="PJ22" s="25"/>
      <c r="PK22" s="25"/>
      <c r="PL22" s="25"/>
      <c r="PM22" s="25"/>
      <c r="PN22" s="25"/>
      <c r="PO22" s="25"/>
      <c r="PP22" s="25"/>
      <c r="PQ22" s="25"/>
      <c r="PR22" s="25"/>
      <c r="PS22" s="25"/>
      <c r="PT22" s="25"/>
      <c r="PU22" s="25"/>
      <c r="PV22" s="25"/>
      <c r="PW22" s="25"/>
      <c r="PX22" s="25"/>
      <c r="PY22" s="25"/>
      <c r="PZ22" s="25"/>
      <c r="QA22" s="25"/>
      <c r="QB22" s="25"/>
      <c r="QC22" s="25"/>
      <c r="QD22" s="25"/>
      <c r="QE22" s="25"/>
      <c r="QF22" s="25"/>
      <c r="QG22" s="25"/>
      <c r="QH22" s="25"/>
      <c r="QI22" s="25"/>
      <c r="QJ22" s="25"/>
      <c r="QK22" s="25"/>
      <c r="QL22" s="25"/>
      <c r="QM22" s="25"/>
      <c r="QN22" s="25"/>
      <c r="QO22" s="25"/>
      <c r="QP22" s="25"/>
      <c r="QQ22" s="25"/>
      <c r="QR22" s="25"/>
      <c r="QS22" s="25"/>
      <c r="QT22" s="25"/>
      <c r="QU22" s="25"/>
      <c r="QV22" s="25"/>
      <c r="QW22" s="25"/>
      <c r="QX22" s="25"/>
      <c r="QY22" s="25"/>
      <c r="QZ22" s="25"/>
      <c r="RA22" s="25"/>
      <c r="RB22" s="25"/>
      <c r="RC22" s="25"/>
      <c r="RD22" s="25"/>
      <c r="RE22" s="25"/>
      <c r="RF22" s="25"/>
      <c r="RG22" s="25"/>
      <c r="RH22" s="25"/>
      <c r="RI22" s="25"/>
      <c r="RJ22" s="25"/>
      <c r="RK22" s="25"/>
      <c r="RL22" s="25"/>
      <c r="RM22" s="25"/>
      <c r="RN22" s="25"/>
      <c r="RO22" s="25"/>
      <c r="RP22" s="25"/>
      <c r="RQ22" s="25"/>
      <c r="RR22" s="25"/>
      <c r="RS22" s="25"/>
      <c r="RT22" s="25"/>
      <c r="RU22" s="25"/>
      <c r="RV22" s="25"/>
      <c r="RW22" s="25"/>
      <c r="RX22" s="25"/>
      <c r="RY22" s="25"/>
      <c r="RZ22" s="25"/>
      <c r="SA22" s="25"/>
      <c r="SB22" s="25"/>
      <c r="SC22" s="25"/>
      <c r="SD22" s="25"/>
      <c r="SE22" s="25"/>
      <c r="SF22" s="25"/>
      <c r="SG22" s="25"/>
      <c r="SH22" s="25"/>
      <c r="SI22" s="25"/>
      <c r="SJ22" s="25"/>
      <c r="SK22" s="25"/>
      <c r="SL22" s="25"/>
      <c r="SM22" s="25"/>
      <c r="SN22" s="25"/>
      <c r="SO22" s="25"/>
      <c r="SP22" s="25"/>
      <c r="SQ22" s="25"/>
      <c r="SR22" s="25"/>
      <c r="SS22" s="25"/>
      <c r="ST22" s="25"/>
      <c r="SU22" s="25"/>
      <c r="SV22" s="25"/>
      <c r="SW22" s="25"/>
      <c r="SX22" s="25"/>
      <c r="SY22" s="25"/>
      <c r="SZ22" s="25"/>
      <c r="TA22" s="25"/>
      <c r="TB22" s="25"/>
      <c r="TC22" s="25"/>
      <c r="TD22" s="25"/>
      <c r="TE22" s="25"/>
      <c r="TF22" s="25"/>
      <c r="TG22" s="25"/>
      <c r="TH22" s="25"/>
      <c r="TI22" s="25"/>
      <c r="TJ22" s="25"/>
      <c r="TK22" s="25"/>
      <c r="TL22" s="25"/>
      <c r="TM22" s="25"/>
      <c r="TN22" s="25"/>
      <c r="TO22" s="25"/>
      <c r="TP22" s="25"/>
      <c r="TQ22" s="25"/>
      <c r="TR22" s="25"/>
      <c r="TS22" s="25"/>
      <c r="TT22" s="25"/>
      <c r="TU22" s="25"/>
      <c r="TV22" s="25"/>
      <c r="TW22" s="25"/>
      <c r="TX22" s="25"/>
      <c r="TY22" s="25"/>
      <c r="TZ22" s="25"/>
      <c r="UA22" s="25"/>
      <c r="UB22" s="25"/>
      <c r="UC22" s="25"/>
      <c r="UD22" s="25"/>
      <c r="UE22" s="25"/>
      <c r="UF22" s="25"/>
      <c r="UG22" s="25"/>
      <c r="UH22" s="25"/>
      <c r="UI22" s="25"/>
      <c r="UJ22" s="25"/>
      <c r="UK22" s="25"/>
      <c r="UL22" s="25"/>
      <c r="UM22" s="25"/>
      <c r="UN22" s="25"/>
      <c r="UO22" s="25"/>
      <c r="UP22" s="25"/>
      <c r="UQ22" s="25"/>
      <c r="UR22" s="25"/>
      <c r="US22" s="25"/>
      <c r="UT22" s="25"/>
      <c r="UU22" s="25"/>
      <c r="UV22" s="25"/>
      <c r="UW22" s="25"/>
      <c r="UX22" s="25"/>
      <c r="UY22" s="25"/>
      <c r="UZ22" s="25"/>
      <c r="VA22" s="25"/>
      <c r="VB22" s="25"/>
      <c r="VC22" s="25"/>
      <c r="VD22" s="25"/>
      <c r="VE22" s="25"/>
      <c r="VF22" s="25"/>
      <c r="VG22" s="25"/>
      <c r="VH22" s="25"/>
      <c r="VI22" s="25"/>
      <c r="VJ22" s="25"/>
      <c r="VK22" s="25"/>
      <c r="VL22" s="25"/>
      <c r="VM22" s="25"/>
      <c r="VN22" s="25"/>
      <c r="VO22" s="25"/>
      <c r="VP22" s="25"/>
      <c r="VQ22" s="25"/>
      <c r="VR22" s="25"/>
      <c r="VS22" s="25"/>
      <c r="VT22" s="25"/>
      <c r="VU22" s="25"/>
      <c r="VV22" s="25"/>
      <c r="VW22" s="25"/>
      <c r="VX22" s="25"/>
      <c r="VY22" s="25"/>
      <c r="VZ22" s="25"/>
      <c r="WA22" s="25"/>
      <c r="WB22" s="25"/>
      <c r="WC22" s="25"/>
      <c r="WD22" s="25"/>
      <c r="WE22" s="25"/>
      <c r="WF22" s="25"/>
      <c r="WG22" s="25"/>
      <c r="WH22" s="25"/>
      <c r="WI22" s="25"/>
      <c r="WJ22" s="25"/>
      <c r="WK22" s="25"/>
      <c r="WL22" s="25"/>
      <c r="WM22" s="25"/>
      <c r="WN22" s="25"/>
      <c r="WO22" s="25"/>
      <c r="WP22" s="25"/>
      <c r="WQ22" s="25"/>
      <c r="WR22" s="25"/>
      <c r="WS22" s="25"/>
      <c r="WT22" s="25"/>
      <c r="WU22" s="25"/>
      <c r="WV22" s="25"/>
      <c r="WW22" s="25"/>
      <c r="WX22" s="25"/>
      <c r="WY22" s="25"/>
      <c r="WZ22" s="25"/>
      <c r="XA22" s="25"/>
      <c r="XB22" s="25"/>
      <c r="XC22" s="25"/>
      <c r="XD22" s="25"/>
      <c r="XE22" s="25"/>
      <c r="XF22" s="25"/>
      <c r="XG22" s="25"/>
      <c r="XH22" s="25"/>
      <c r="XI22" s="25"/>
      <c r="XJ22" s="25"/>
      <c r="XK22" s="25"/>
      <c r="XL22" s="25"/>
      <c r="XM22" s="25"/>
      <c r="XN22" s="25"/>
      <c r="XO22" s="25"/>
      <c r="XP22" s="25"/>
      <c r="XQ22" s="25"/>
      <c r="XR22" s="25"/>
      <c r="XS22" s="25"/>
      <c r="XT22" s="25"/>
      <c r="XU22" s="25"/>
      <c r="XV22" s="25"/>
      <c r="XW22" s="25"/>
      <c r="XX22" s="25"/>
      <c r="XY22" s="25"/>
      <c r="XZ22" s="25"/>
      <c r="YA22" s="25"/>
      <c r="YB22" s="25"/>
      <c r="YC22" s="25"/>
      <c r="YD22" s="25"/>
      <c r="YE22" s="25"/>
      <c r="YF22" s="25"/>
      <c r="YG22" s="25"/>
      <c r="YH22" s="25"/>
      <c r="YI22" s="25"/>
      <c r="YJ22" s="25"/>
      <c r="YK22" s="25"/>
      <c r="YL22" s="25"/>
      <c r="YM22" s="25"/>
      <c r="YN22" s="25"/>
      <c r="YO22" s="25"/>
      <c r="YP22" s="25"/>
      <c r="YQ22" s="25"/>
      <c r="YR22" s="25"/>
      <c r="YS22" s="25"/>
      <c r="YT22" s="25"/>
      <c r="YU22" s="25"/>
      <c r="YV22" s="25"/>
      <c r="YW22" s="25"/>
      <c r="YX22" s="25"/>
      <c r="YY22" s="25"/>
      <c r="YZ22" s="25"/>
      <c r="ZA22" s="25"/>
      <c r="ZB22" s="25"/>
      <c r="ZC22" s="25"/>
      <c r="ZD22" s="25"/>
      <c r="ZE22" s="25"/>
      <c r="ZF22" s="25"/>
      <c r="ZG22" s="25"/>
      <c r="ZH22" s="25"/>
      <c r="ZI22" s="25"/>
      <c r="ZJ22" s="25"/>
      <c r="ZK22" s="25"/>
      <c r="ZL22" s="25"/>
      <c r="ZM22" s="25"/>
      <c r="ZN22" s="25"/>
      <c r="ZO22" s="25"/>
      <c r="ZP22" s="25"/>
      <c r="ZQ22" s="25"/>
      <c r="ZR22" s="25"/>
      <c r="ZS22" s="25"/>
      <c r="ZT22" s="25"/>
      <c r="ZU22" s="25"/>
      <c r="ZV22" s="25"/>
      <c r="ZW22" s="25"/>
      <c r="ZX22" s="25"/>
      <c r="ZY22" s="25"/>
      <c r="ZZ22" s="25"/>
      <c r="AAA22" s="25"/>
      <c r="AAB22" s="25"/>
      <c r="AAC22" s="25"/>
      <c r="AAD22" s="25"/>
      <c r="AAE22" s="25"/>
      <c r="AAF22" s="25"/>
      <c r="AAG22" s="25"/>
      <c r="AAH22" s="25"/>
      <c r="AAI22" s="25"/>
      <c r="AAJ22" s="25"/>
      <c r="AAK22" s="25"/>
      <c r="AAL22" s="25"/>
      <c r="AAM22" s="25"/>
      <c r="AAN22" s="25"/>
      <c r="AAO22" s="25"/>
      <c r="AAP22" s="25"/>
      <c r="AAQ22" s="25"/>
      <c r="AAR22" s="25"/>
      <c r="AAS22" s="25"/>
      <c r="AAT22" s="25"/>
      <c r="AAU22" s="25"/>
      <c r="AAV22" s="25"/>
      <c r="AAW22" s="25"/>
      <c r="AAX22" s="25"/>
      <c r="AAY22" s="25"/>
      <c r="AAZ22" s="25"/>
      <c r="ABA22" s="25"/>
      <c r="ABB22" s="25"/>
      <c r="ABC22" s="25"/>
      <c r="ABD22" s="25"/>
      <c r="ABE22" s="25"/>
      <c r="ABF22" s="25"/>
      <c r="ABG22" s="25"/>
      <c r="ABH22" s="25"/>
      <c r="ABI22" s="25"/>
      <c r="ABJ22" s="25"/>
      <c r="ABK22" s="25"/>
      <c r="ABL22" s="25"/>
      <c r="ABM22" s="25"/>
      <c r="ABN22" s="25"/>
      <c r="ABO22" s="25"/>
      <c r="ABP22" s="25"/>
      <c r="ABQ22" s="25"/>
      <c r="ABR22" s="25"/>
      <c r="ABS22" s="25"/>
      <c r="ABT22" s="25"/>
      <c r="ABU22" s="25"/>
      <c r="ABV22" s="25"/>
      <c r="ABW22" s="25"/>
      <c r="ABX22" s="25"/>
      <c r="ABY22" s="25"/>
      <c r="ABZ22" s="25"/>
      <c r="ACA22" s="25"/>
      <c r="ACB22" s="25"/>
      <c r="ACC22" s="25"/>
      <c r="ACD22" s="25"/>
      <c r="ACE22" s="25"/>
      <c r="ACF22" s="25"/>
      <c r="ACG22" s="25"/>
      <c r="ACH22" s="25"/>
      <c r="ACI22" s="25"/>
      <c r="ACJ22" s="25"/>
      <c r="ACK22" s="25"/>
      <c r="ACL22" s="25"/>
      <c r="ACM22" s="25"/>
      <c r="ACN22" s="25"/>
      <c r="ACO22" s="25"/>
      <c r="ACP22" s="25"/>
      <c r="ACQ22" s="25"/>
      <c r="ACR22" s="25"/>
      <c r="ACS22" s="25"/>
      <c r="ACT22" s="25"/>
      <c r="ACU22" s="25"/>
      <c r="ACV22" s="25"/>
      <c r="ACW22" s="25"/>
      <c r="ACX22" s="25"/>
      <c r="ACY22" s="25"/>
      <c r="ACZ22" s="25"/>
      <c r="ADA22" s="25"/>
      <c r="ADB22" s="25"/>
      <c r="ADC22" s="25"/>
      <c r="ADD22" s="25"/>
      <c r="ADE22" s="25"/>
      <c r="ADF22" s="25"/>
      <c r="ADG22" s="25"/>
      <c r="ADH22" s="25"/>
      <c r="ADI22" s="25"/>
      <c r="ADJ22" s="25"/>
      <c r="ADK22" s="25"/>
      <c r="ADL22" s="25"/>
      <c r="ADM22" s="25"/>
      <c r="ADN22" s="25"/>
      <c r="ADO22" s="25"/>
      <c r="ADP22" s="25"/>
      <c r="ADQ22" s="25"/>
      <c r="ADR22" s="25"/>
      <c r="ADS22" s="25"/>
      <c r="ADT22" s="25"/>
      <c r="ADU22" s="25"/>
      <c r="ADV22" s="25"/>
      <c r="ADW22" s="25"/>
      <c r="ADX22" s="25"/>
      <c r="ADY22" s="25"/>
      <c r="ADZ22" s="25"/>
      <c r="AEA22" s="25"/>
      <c r="AEB22" s="25"/>
      <c r="AEC22" s="25"/>
      <c r="AED22" s="25"/>
      <c r="AEE22" s="25"/>
      <c r="AEF22" s="25"/>
      <c r="AEG22" s="25"/>
      <c r="AEH22" s="25"/>
      <c r="AEI22" s="25"/>
      <c r="AEJ22" s="25"/>
      <c r="AEK22" s="25"/>
      <c r="AEL22" s="25"/>
      <c r="AEM22" s="25"/>
      <c r="AEN22" s="25"/>
      <c r="AEO22" s="25"/>
      <c r="AEP22" s="25"/>
      <c r="AEQ22" s="25"/>
      <c r="AER22" s="25"/>
      <c r="AES22" s="25"/>
      <c r="AET22" s="25"/>
      <c r="AEU22" s="25"/>
      <c r="AEV22" s="25"/>
      <c r="AEW22" s="25"/>
      <c r="AEX22" s="25"/>
      <c r="AEY22" s="25"/>
      <c r="AEZ22" s="25"/>
      <c r="AFA22" s="25"/>
      <c r="AFB22" s="25"/>
      <c r="AFC22" s="25"/>
      <c r="AFD22" s="25"/>
      <c r="AFE22" s="25"/>
      <c r="AFF22" s="25"/>
      <c r="AFG22" s="25"/>
      <c r="AFH22" s="25"/>
      <c r="AFI22" s="25"/>
      <c r="AFJ22" s="25"/>
      <c r="AFK22" s="25"/>
      <c r="AFL22" s="25"/>
      <c r="AFM22" s="25"/>
      <c r="AFN22" s="25"/>
      <c r="AFO22" s="25"/>
      <c r="AFP22" s="25"/>
      <c r="AFQ22" s="25"/>
      <c r="AFR22" s="25"/>
      <c r="AFS22" s="25"/>
      <c r="AFT22" s="25"/>
      <c r="AFU22" s="25"/>
      <c r="AFV22" s="25"/>
      <c r="AFW22" s="25"/>
      <c r="AFX22" s="25"/>
      <c r="AFY22" s="25"/>
      <c r="AFZ22" s="25"/>
      <c r="AGA22" s="25"/>
      <c r="AGB22" s="25"/>
      <c r="AGC22" s="25"/>
      <c r="AGD22" s="25"/>
      <c r="AGE22" s="25"/>
      <c r="AGF22" s="25"/>
      <c r="AGG22" s="25"/>
      <c r="AGH22" s="25"/>
      <c r="AGI22" s="25"/>
      <c r="AGJ22" s="25"/>
      <c r="AGK22" s="25"/>
      <c r="AGL22" s="25"/>
      <c r="AGM22" s="25"/>
      <c r="AGN22" s="25"/>
      <c r="AGO22" s="25"/>
      <c r="AGP22" s="25"/>
      <c r="AGQ22" s="25"/>
      <c r="AGR22" s="25"/>
      <c r="AGS22" s="25"/>
      <c r="AGT22" s="25"/>
      <c r="AGU22" s="25"/>
      <c r="AGV22" s="25"/>
      <c r="AGW22" s="25"/>
      <c r="AGX22" s="25"/>
      <c r="AGY22" s="25"/>
      <c r="AGZ22" s="25"/>
      <c r="AHA22" s="25"/>
      <c r="AHB22" s="25"/>
      <c r="AHC22" s="25"/>
      <c r="AHD22" s="25"/>
      <c r="AHE22" s="25"/>
      <c r="AHF22" s="25"/>
      <c r="AHG22" s="25"/>
      <c r="AHH22" s="25"/>
      <c r="AHI22" s="25"/>
      <c r="AHJ22" s="25"/>
      <c r="AHK22" s="25"/>
      <c r="AHL22" s="25"/>
      <c r="AHM22" s="25"/>
      <c r="AHN22" s="25"/>
      <c r="AHO22" s="25"/>
      <c r="AHP22" s="25"/>
      <c r="AHQ22" s="25"/>
      <c r="AHR22" s="25"/>
      <c r="AHS22" s="25"/>
      <c r="AHT22" s="25"/>
      <c r="AHU22" s="25"/>
      <c r="AHV22" s="25"/>
      <c r="AHW22" s="25"/>
      <c r="AHX22" s="25"/>
      <c r="AHY22" s="25"/>
      <c r="AHZ22" s="25"/>
      <c r="AIA22" s="25"/>
      <c r="AIB22" s="25"/>
      <c r="AIC22" s="25"/>
      <c r="AID22" s="25"/>
      <c r="AIE22" s="25"/>
      <c r="AIF22" s="25"/>
      <c r="AIG22" s="25"/>
      <c r="AIH22" s="25"/>
      <c r="AII22" s="25"/>
      <c r="AIJ22" s="25"/>
      <c r="AIK22" s="25"/>
      <c r="AIL22" s="25"/>
      <c r="AIM22" s="25"/>
      <c r="AIN22" s="25"/>
      <c r="AIO22" s="25"/>
      <c r="AIP22" s="25"/>
      <c r="AIQ22" s="25"/>
      <c r="AIR22" s="25"/>
      <c r="AIS22" s="25"/>
      <c r="AIT22" s="25"/>
      <c r="AIU22" s="25"/>
      <c r="AIV22" s="25"/>
      <c r="AIW22" s="25"/>
      <c r="AIX22" s="25"/>
      <c r="AIY22" s="25"/>
      <c r="AIZ22" s="25"/>
      <c r="AJA22" s="25"/>
      <c r="AJB22" s="25"/>
      <c r="AJC22" s="25"/>
      <c r="AJD22" s="25"/>
      <c r="AJE22" s="25"/>
      <c r="AJF22" s="25"/>
      <c r="AJG22" s="25"/>
      <c r="AJH22" s="25"/>
      <c r="AJI22" s="25"/>
      <c r="AJJ22" s="25"/>
      <c r="AJK22" s="25"/>
      <c r="AJL22" s="25"/>
      <c r="AJM22" s="25"/>
      <c r="AJN22" s="25"/>
      <c r="AJO22" s="25"/>
      <c r="AJP22" s="25"/>
      <c r="AJQ22" s="25"/>
      <c r="AJR22" s="25"/>
      <c r="AJS22" s="25"/>
      <c r="AJT22" s="25"/>
      <c r="AJU22" s="25"/>
      <c r="AJV22" s="25"/>
      <c r="AJW22" s="25"/>
      <c r="AJX22" s="25"/>
      <c r="AJY22" s="25"/>
      <c r="AJZ22" s="25"/>
      <c r="AKA22" s="25"/>
      <c r="AKB22" s="25"/>
      <c r="AKC22" s="25"/>
      <c r="AKD22" s="25"/>
      <c r="AKE22" s="25"/>
      <c r="AKF22" s="25"/>
      <c r="AKG22" s="25"/>
      <c r="AKH22" s="25"/>
      <c r="AKI22" s="25"/>
      <c r="AKJ22" s="25"/>
      <c r="AKK22" s="25"/>
      <c r="AKL22" s="25"/>
      <c r="AKM22" s="25"/>
      <c r="AKN22" s="25"/>
      <c r="AKO22" s="25"/>
      <c r="AKP22" s="25"/>
      <c r="AKQ22" s="25"/>
      <c r="AKR22" s="25"/>
      <c r="AKS22" s="25"/>
      <c r="AKT22" s="25"/>
      <c r="AKU22" s="25"/>
      <c r="AKV22" s="25"/>
      <c r="AKW22" s="25"/>
      <c r="AKX22" s="25"/>
      <c r="AKY22" s="25"/>
      <c r="AKZ22" s="25"/>
      <c r="ALA22" s="25"/>
      <c r="ALB22" s="25"/>
      <c r="ALC22" s="25"/>
      <c r="ALD22" s="25"/>
      <c r="ALE22" s="25"/>
      <c r="ALF22" s="25"/>
      <c r="ALG22" s="25"/>
      <c r="ALH22" s="25"/>
      <c r="ALI22" s="25"/>
      <c r="ALJ22" s="25"/>
      <c r="ALK22" s="25"/>
      <c r="ALL22" s="25"/>
      <c r="ALM22" s="25"/>
      <c r="ALN22" s="25"/>
      <c r="ALO22" s="25"/>
      <c r="ALP22" s="25"/>
      <c r="ALQ22" s="25"/>
      <c r="ALR22" s="25"/>
      <c r="ALS22" s="25"/>
      <c r="ALT22" s="25"/>
      <c r="ALU22" s="25"/>
      <c r="ALV22" s="25"/>
      <c r="ALW22" s="25"/>
      <c r="ALX22" s="25"/>
      <c r="ALY22" s="25"/>
      <c r="ALZ22" s="25"/>
      <c r="AMA22" s="25"/>
      <c r="AMB22" s="25"/>
      <c r="AMC22" s="25"/>
      <c r="AMD22" s="25"/>
      <c r="AME22" s="25"/>
      <c r="AMF22" s="25"/>
      <c r="AMG22" s="25"/>
      <c r="AMH22" s="25"/>
      <c r="AMI22" s="25"/>
      <c r="AMJ22" s="25"/>
    </row>
    <row r="23" customFormat="false" ht="53.7" hidden="false" customHeight="false" outlineLevel="0" collapsed="false">
      <c r="A23" s="137" t="s">
        <v>197</v>
      </c>
      <c r="B23" s="142" t="s">
        <v>198</v>
      </c>
      <c r="C23" s="143" t="n">
        <v>8574849.01</v>
      </c>
      <c r="D23" s="144" t="n">
        <f aca="false">C23/$C$26*100</f>
        <v>0.671835528200492</v>
      </c>
      <c r="E23" s="170" t="n">
        <v>9653772.83</v>
      </c>
      <c r="F23" s="144" t="n">
        <f aca="false">E23/$E$26*100</f>
        <v>1.11248047802065</v>
      </c>
      <c r="G23" s="146" t="n">
        <v>8206078.16</v>
      </c>
      <c r="H23" s="144" t="n">
        <f aca="false">G23/$G$26*100</f>
        <v>1.04272273935143</v>
      </c>
      <c r="I23" s="146" t="n">
        <v>8568874.59</v>
      </c>
      <c r="J23" s="147"/>
      <c r="K23" s="145" t="n">
        <f aca="false">E23-C23</f>
        <v>1078923.82</v>
      </c>
      <c r="L23" s="141" t="n">
        <f aca="false">E23/C23*100-100</f>
        <v>12.5824235358752</v>
      </c>
      <c r="M23" s="148" t="n">
        <f aca="false">K23/$K$26*100</f>
        <v>-0.264078686704995</v>
      </c>
      <c r="N23" s="25"/>
      <c r="O23" s="25"/>
      <c r="P23" s="25"/>
      <c r="Q23" s="173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  <c r="IY23" s="25"/>
      <c r="IZ23" s="25"/>
      <c r="JA23" s="25"/>
      <c r="JB23" s="25"/>
      <c r="JC23" s="25"/>
      <c r="JD23" s="25"/>
      <c r="JE23" s="25"/>
      <c r="JF23" s="25"/>
      <c r="JG23" s="25"/>
      <c r="JH23" s="25"/>
      <c r="JI23" s="25"/>
      <c r="JJ23" s="25"/>
      <c r="JK23" s="25"/>
      <c r="JL23" s="25"/>
      <c r="JM23" s="25"/>
      <c r="JN23" s="25"/>
      <c r="JO23" s="25"/>
      <c r="JP23" s="25"/>
      <c r="JQ23" s="25"/>
      <c r="JR23" s="25"/>
      <c r="JS23" s="25"/>
      <c r="JT23" s="25"/>
      <c r="JU23" s="25"/>
      <c r="JV23" s="25"/>
      <c r="JW23" s="25"/>
      <c r="JX23" s="25"/>
      <c r="JY23" s="25"/>
      <c r="JZ23" s="25"/>
      <c r="KA23" s="25"/>
      <c r="KB23" s="25"/>
      <c r="KC23" s="25"/>
      <c r="KD23" s="25"/>
      <c r="KE23" s="25"/>
      <c r="KF23" s="25"/>
      <c r="KG23" s="25"/>
      <c r="KH23" s="25"/>
      <c r="KI23" s="25"/>
      <c r="KJ23" s="25"/>
      <c r="KK23" s="25"/>
      <c r="KL23" s="25"/>
      <c r="KM23" s="25"/>
      <c r="KN23" s="25"/>
      <c r="KO23" s="25"/>
      <c r="KP23" s="25"/>
      <c r="KQ23" s="25"/>
      <c r="KR23" s="25"/>
      <c r="KS23" s="25"/>
      <c r="KT23" s="25"/>
      <c r="KU23" s="25"/>
      <c r="KV23" s="25"/>
      <c r="KW23" s="25"/>
      <c r="KX23" s="25"/>
      <c r="KY23" s="25"/>
      <c r="KZ23" s="25"/>
      <c r="LA23" s="25"/>
      <c r="LB23" s="25"/>
      <c r="LC23" s="25"/>
      <c r="LD23" s="25"/>
      <c r="LE23" s="25"/>
      <c r="LF23" s="25"/>
      <c r="LG23" s="25"/>
      <c r="LH23" s="25"/>
      <c r="LI23" s="25"/>
      <c r="LJ23" s="25"/>
      <c r="LK23" s="25"/>
      <c r="LL23" s="25"/>
      <c r="LM23" s="25"/>
      <c r="LN23" s="25"/>
      <c r="LO23" s="25"/>
      <c r="LP23" s="25"/>
      <c r="LQ23" s="25"/>
      <c r="LR23" s="25"/>
      <c r="LS23" s="25"/>
      <c r="LT23" s="25"/>
      <c r="LU23" s="25"/>
      <c r="LV23" s="25"/>
      <c r="LW23" s="25"/>
      <c r="LX23" s="25"/>
      <c r="LY23" s="25"/>
      <c r="LZ23" s="25"/>
      <c r="MA23" s="25"/>
      <c r="MB23" s="25"/>
      <c r="MC23" s="25"/>
      <c r="MD23" s="25"/>
      <c r="ME23" s="25"/>
      <c r="MF23" s="25"/>
      <c r="MG23" s="25"/>
      <c r="MH23" s="25"/>
      <c r="MI23" s="25"/>
      <c r="MJ23" s="25"/>
      <c r="MK23" s="25"/>
      <c r="ML23" s="25"/>
      <c r="MM23" s="25"/>
      <c r="MN23" s="25"/>
      <c r="MO23" s="25"/>
      <c r="MP23" s="25"/>
      <c r="MQ23" s="25"/>
      <c r="MR23" s="25"/>
      <c r="MS23" s="25"/>
      <c r="MT23" s="25"/>
      <c r="MU23" s="25"/>
      <c r="MV23" s="25"/>
      <c r="MW23" s="25"/>
      <c r="MX23" s="25"/>
      <c r="MY23" s="25"/>
      <c r="MZ23" s="25"/>
      <c r="NA23" s="25"/>
      <c r="NB23" s="25"/>
      <c r="NC23" s="25"/>
      <c r="ND23" s="25"/>
      <c r="NE23" s="25"/>
      <c r="NF23" s="25"/>
      <c r="NG23" s="25"/>
      <c r="NH23" s="25"/>
      <c r="NI23" s="25"/>
      <c r="NJ23" s="25"/>
      <c r="NK23" s="25"/>
      <c r="NL23" s="25"/>
      <c r="NM23" s="25"/>
      <c r="NN23" s="25"/>
      <c r="NO23" s="25"/>
      <c r="NP23" s="25"/>
      <c r="NQ23" s="25"/>
      <c r="NR23" s="25"/>
      <c r="NS23" s="25"/>
      <c r="NT23" s="25"/>
      <c r="NU23" s="25"/>
      <c r="NV23" s="25"/>
      <c r="NW23" s="25"/>
      <c r="NX23" s="25"/>
      <c r="NY23" s="25"/>
      <c r="NZ23" s="25"/>
      <c r="OA23" s="25"/>
      <c r="OB23" s="25"/>
      <c r="OC23" s="25"/>
      <c r="OD23" s="25"/>
      <c r="OE23" s="25"/>
      <c r="OF23" s="25"/>
      <c r="OG23" s="25"/>
      <c r="OH23" s="25"/>
      <c r="OI23" s="25"/>
      <c r="OJ23" s="25"/>
      <c r="OK23" s="25"/>
      <c r="OL23" s="25"/>
      <c r="OM23" s="25"/>
      <c r="ON23" s="25"/>
      <c r="OO23" s="25"/>
      <c r="OP23" s="25"/>
      <c r="OQ23" s="25"/>
      <c r="OR23" s="25"/>
      <c r="OS23" s="25"/>
      <c r="OT23" s="25"/>
      <c r="OU23" s="25"/>
      <c r="OV23" s="25"/>
      <c r="OW23" s="25"/>
      <c r="OX23" s="25"/>
      <c r="OY23" s="25"/>
      <c r="OZ23" s="25"/>
      <c r="PA23" s="25"/>
      <c r="PB23" s="25"/>
      <c r="PC23" s="25"/>
      <c r="PD23" s="25"/>
      <c r="PE23" s="25"/>
      <c r="PF23" s="25"/>
      <c r="PG23" s="25"/>
      <c r="PH23" s="25"/>
      <c r="PI23" s="25"/>
      <c r="PJ23" s="25"/>
      <c r="PK23" s="25"/>
      <c r="PL23" s="25"/>
      <c r="PM23" s="25"/>
      <c r="PN23" s="25"/>
      <c r="PO23" s="25"/>
      <c r="PP23" s="25"/>
      <c r="PQ23" s="25"/>
      <c r="PR23" s="25"/>
      <c r="PS23" s="25"/>
      <c r="PT23" s="25"/>
      <c r="PU23" s="25"/>
      <c r="PV23" s="25"/>
      <c r="PW23" s="25"/>
      <c r="PX23" s="25"/>
      <c r="PY23" s="25"/>
      <c r="PZ23" s="25"/>
      <c r="QA23" s="25"/>
      <c r="QB23" s="25"/>
      <c r="QC23" s="25"/>
      <c r="QD23" s="25"/>
      <c r="QE23" s="25"/>
      <c r="QF23" s="25"/>
      <c r="QG23" s="25"/>
      <c r="QH23" s="25"/>
      <c r="QI23" s="25"/>
      <c r="QJ23" s="25"/>
      <c r="QK23" s="25"/>
      <c r="QL23" s="25"/>
      <c r="QM23" s="25"/>
      <c r="QN23" s="25"/>
      <c r="QO23" s="25"/>
      <c r="QP23" s="25"/>
      <c r="QQ23" s="25"/>
      <c r="QR23" s="25"/>
      <c r="QS23" s="25"/>
      <c r="QT23" s="25"/>
      <c r="QU23" s="25"/>
      <c r="QV23" s="25"/>
      <c r="QW23" s="25"/>
      <c r="QX23" s="25"/>
      <c r="QY23" s="25"/>
      <c r="QZ23" s="25"/>
      <c r="RA23" s="25"/>
      <c r="RB23" s="25"/>
      <c r="RC23" s="25"/>
      <c r="RD23" s="25"/>
      <c r="RE23" s="25"/>
      <c r="RF23" s="25"/>
      <c r="RG23" s="25"/>
      <c r="RH23" s="25"/>
      <c r="RI23" s="25"/>
      <c r="RJ23" s="25"/>
      <c r="RK23" s="25"/>
      <c r="RL23" s="25"/>
      <c r="RM23" s="25"/>
      <c r="RN23" s="25"/>
      <c r="RO23" s="25"/>
      <c r="RP23" s="25"/>
      <c r="RQ23" s="25"/>
      <c r="RR23" s="25"/>
      <c r="RS23" s="25"/>
      <c r="RT23" s="25"/>
      <c r="RU23" s="25"/>
      <c r="RV23" s="25"/>
      <c r="RW23" s="25"/>
      <c r="RX23" s="25"/>
      <c r="RY23" s="25"/>
      <c r="RZ23" s="25"/>
      <c r="SA23" s="25"/>
      <c r="SB23" s="25"/>
      <c r="SC23" s="25"/>
      <c r="SD23" s="25"/>
      <c r="SE23" s="25"/>
      <c r="SF23" s="25"/>
      <c r="SG23" s="25"/>
      <c r="SH23" s="25"/>
      <c r="SI23" s="25"/>
      <c r="SJ23" s="25"/>
      <c r="SK23" s="25"/>
      <c r="SL23" s="25"/>
      <c r="SM23" s="25"/>
      <c r="SN23" s="25"/>
      <c r="SO23" s="25"/>
      <c r="SP23" s="25"/>
      <c r="SQ23" s="25"/>
      <c r="SR23" s="25"/>
      <c r="SS23" s="25"/>
      <c r="ST23" s="25"/>
      <c r="SU23" s="25"/>
      <c r="SV23" s="25"/>
      <c r="SW23" s="25"/>
      <c r="SX23" s="25"/>
      <c r="SY23" s="25"/>
      <c r="SZ23" s="25"/>
      <c r="TA23" s="25"/>
      <c r="TB23" s="25"/>
      <c r="TC23" s="25"/>
      <c r="TD23" s="25"/>
      <c r="TE23" s="25"/>
      <c r="TF23" s="25"/>
      <c r="TG23" s="25"/>
      <c r="TH23" s="25"/>
      <c r="TI23" s="25"/>
      <c r="TJ23" s="25"/>
      <c r="TK23" s="25"/>
      <c r="TL23" s="25"/>
      <c r="TM23" s="25"/>
      <c r="TN23" s="25"/>
      <c r="TO23" s="25"/>
      <c r="TP23" s="25"/>
      <c r="TQ23" s="25"/>
      <c r="TR23" s="25"/>
      <c r="TS23" s="25"/>
      <c r="TT23" s="25"/>
      <c r="TU23" s="25"/>
      <c r="TV23" s="25"/>
      <c r="TW23" s="25"/>
      <c r="TX23" s="25"/>
      <c r="TY23" s="25"/>
      <c r="TZ23" s="25"/>
      <c r="UA23" s="25"/>
      <c r="UB23" s="25"/>
      <c r="UC23" s="25"/>
      <c r="UD23" s="25"/>
      <c r="UE23" s="25"/>
      <c r="UF23" s="25"/>
      <c r="UG23" s="25"/>
      <c r="UH23" s="25"/>
      <c r="UI23" s="25"/>
      <c r="UJ23" s="25"/>
      <c r="UK23" s="25"/>
      <c r="UL23" s="25"/>
      <c r="UM23" s="25"/>
      <c r="UN23" s="25"/>
      <c r="UO23" s="25"/>
      <c r="UP23" s="25"/>
      <c r="UQ23" s="25"/>
      <c r="UR23" s="25"/>
      <c r="US23" s="25"/>
      <c r="UT23" s="25"/>
      <c r="UU23" s="25"/>
      <c r="UV23" s="25"/>
      <c r="UW23" s="25"/>
      <c r="UX23" s="25"/>
      <c r="UY23" s="25"/>
      <c r="UZ23" s="25"/>
      <c r="VA23" s="25"/>
      <c r="VB23" s="25"/>
      <c r="VC23" s="25"/>
      <c r="VD23" s="25"/>
      <c r="VE23" s="25"/>
      <c r="VF23" s="25"/>
      <c r="VG23" s="25"/>
      <c r="VH23" s="25"/>
      <c r="VI23" s="25"/>
      <c r="VJ23" s="25"/>
      <c r="VK23" s="25"/>
      <c r="VL23" s="25"/>
      <c r="VM23" s="25"/>
      <c r="VN23" s="25"/>
      <c r="VO23" s="25"/>
      <c r="VP23" s="25"/>
      <c r="VQ23" s="25"/>
      <c r="VR23" s="25"/>
      <c r="VS23" s="25"/>
      <c r="VT23" s="25"/>
      <c r="VU23" s="25"/>
      <c r="VV23" s="25"/>
      <c r="VW23" s="25"/>
      <c r="VX23" s="25"/>
      <c r="VY23" s="25"/>
      <c r="VZ23" s="25"/>
      <c r="WA23" s="25"/>
      <c r="WB23" s="25"/>
      <c r="WC23" s="25"/>
      <c r="WD23" s="25"/>
      <c r="WE23" s="25"/>
      <c r="WF23" s="25"/>
      <c r="WG23" s="25"/>
      <c r="WH23" s="25"/>
      <c r="WI23" s="25"/>
      <c r="WJ23" s="25"/>
      <c r="WK23" s="25"/>
      <c r="WL23" s="25"/>
      <c r="WM23" s="25"/>
      <c r="WN23" s="25"/>
      <c r="WO23" s="25"/>
      <c r="WP23" s="25"/>
      <c r="WQ23" s="25"/>
      <c r="WR23" s="25"/>
      <c r="WS23" s="25"/>
      <c r="WT23" s="25"/>
      <c r="WU23" s="25"/>
      <c r="WV23" s="25"/>
      <c r="WW23" s="25"/>
      <c r="WX23" s="25"/>
      <c r="WY23" s="25"/>
      <c r="WZ23" s="25"/>
      <c r="XA23" s="25"/>
      <c r="XB23" s="25"/>
      <c r="XC23" s="25"/>
      <c r="XD23" s="25"/>
      <c r="XE23" s="25"/>
      <c r="XF23" s="25"/>
      <c r="XG23" s="25"/>
      <c r="XH23" s="25"/>
      <c r="XI23" s="25"/>
      <c r="XJ23" s="25"/>
      <c r="XK23" s="25"/>
      <c r="XL23" s="25"/>
      <c r="XM23" s="25"/>
      <c r="XN23" s="25"/>
      <c r="XO23" s="25"/>
      <c r="XP23" s="25"/>
      <c r="XQ23" s="25"/>
      <c r="XR23" s="25"/>
      <c r="XS23" s="25"/>
      <c r="XT23" s="25"/>
      <c r="XU23" s="25"/>
      <c r="XV23" s="25"/>
      <c r="XW23" s="25"/>
      <c r="XX23" s="25"/>
      <c r="XY23" s="25"/>
      <c r="XZ23" s="25"/>
      <c r="YA23" s="25"/>
      <c r="YB23" s="25"/>
      <c r="YC23" s="25"/>
      <c r="YD23" s="25"/>
      <c r="YE23" s="25"/>
      <c r="YF23" s="25"/>
      <c r="YG23" s="25"/>
      <c r="YH23" s="25"/>
      <c r="YI23" s="25"/>
      <c r="YJ23" s="25"/>
      <c r="YK23" s="25"/>
      <c r="YL23" s="25"/>
      <c r="YM23" s="25"/>
      <c r="YN23" s="25"/>
      <c r="YO23" s="25"/>
      <c r="YP23" s="25"/>
      <c r="YQ23" s="25"/>
      <c r="YR23" s="25"/>
      <c r="YS23" s="25"/>
      <c r="YT23" s="25"/>
      <c r="YU23" s="25"/>
      <c r="YV23" s="25"/>
      <c r="YW23" s="25"/>
      <c r="YX23" s="25"/>
      <c r="YY23" s="25"/>
      <c r="YZ23" s="25"/>
      <c r="ZA23" s="25"/>
      <c r="ZB23" s="25"/>
      <c r="ZC23" s="25"/>
      <c r="ZD23" s="25"/>
      <c r="ZE23" s="25"/>
      <c r="ZF23" s="25"/>
      <c r="ZG23" s="25"/>
      <c r="ZH23" s="25"/>
      <c r="ZI23" s="25"/>
      <c r="ZJ23" s="25"/>
      <c r="ZK23" s="25"/>
      <c r="ZL23" s="25"/>
      <c r="ZM23" s="25"/>
      <c r="ZN23" s="25"/>
      <c r="ZO23" s="25"/>
      <c r="ZP23" s="25"/>
      <c r="ZQ23" s="25"/>
      <c r="ZR23" s="25"/>
      <c r="ZS23" s="25"/>
      <c r="ZT23" s="25"/>
      <c r="ZU23" s="25"/>
      <c r="ZV23" s="25"/>
      <c r="ZW23" s="25"/>
      <c r="ZX23" s="25"/>
      <c r="ZY23" s="25"/>
      <c r="ZZ23" s="25"/>
      <c r="AAA23" s="25"/>
      <c r="AAB23" s="25"/>
      <c r="AAC23" s="25"/>
      <c r="AAD23" s="25"/>
      <c r="AAE23" s="25"/>
      <c r="AAF23" s="25"/>
      <c r="AAG23" s="25"/>
      <c r="AAH23" s="25"/>
      <c r="AAI23" s="25"/>
      <c r="AAJ23" s="25"/>
      <c r="AAK23" s="25"/>
      <c r="AAL23" s="25"/>
      <c r="AAM23" s="25"/>
      <c r="AAN23" s="25"/>
      <c r="AAO23" s="25"/>
      <c r="AAP23" s="25"/>
      <c r="AAQ23" s="25"/>
      <c r="AAR23" s="25"/>
      <c r="AAS23" s="25"/>
      <c r="AAT23" s="25"/>
      <c r="AAU23" s="25"/>
      <c r="AAV23" s="25"/>
      <c r="AAW23" s="25"/>
      <c r="AAX23" s="25"/>
      <c r="AAY23" s="25"/>
      <c r="AAZ23" s="25"/>
      <c r="ABA23" s="25"/>
      <c r="ABB23" s="25"/>
      <c r="ABC23" s="25"/>
      <c r="ABD23" s="25"/>
      <c r="ABE23" s="25"/>
      <c r="ABF23" s="25"/>
      <c r="ABG23" s="25"/>
      <c r="ABH23" s="25"/>
      <c r="ABI23" s="25"/>
      <c r="ABJ23" s="25"/>
      <c r="ABK23" s="25"/>
      <c r="ABL23" s="25"/>
      <c r="ABM23" s="25"/>
      <c r="ABN23" s="25"/>
      <c r="ABO23" s="25"/>
      <c r="ABP23" s="25"/>
      <c r="ABQ23" s="25"/>
      <c r="ABR23" s="25"/>
      <c r="ABS23" s="25"/>
      <c r="ABT23" s="25"/>
      <c r="ABU23" s="25"/>
      <c r="ABV23" s="25"/>
      <c r="ABW23" s="25"/>
      <c r="ABX23" s="25"/>
      <c r="ABY23" s="25"/>
      <c r="ABZ23" s="25"/>
      <c r="ACA23" s="25"/>
      <c r="ACB23" s="25"/>
      <c r="ACC23" s="25"/>
      <c r="ACD23" s="25"/>
      <c r="ACE23" s="25"/>
      <c r="ACF23" s="25"/>
      <c r="ACG23" s="25"/>
      <c r="ACH23" s="25"/>
      <c r="ACI23" s="25"/>
      <c r="ACJ23" s="25"/>
      <c r="ACK23" s="25"/>
      <c r="ACL23" s="25"/>
      <c r="ACM23" s="25"/>
      <c r="ACN23" s="25"/>
      <c r="ACO23" s="25"/>
      <c r="ACP23" s="25"/>
      <c r="ACQ23" s="25"/>
      <c r="ACR23" s="25"/>
      <c r="ACS23" s="25"/>
      <c r="ACT23" s="25"/>
      <c r="ACU23" s="25"/>
      <c r="ACV23" s="25"/>
      <c r="ACW23" s="25"/>
      <c r="ACX23" s="25"/>
      <c r="ACY23" s="25"/>
      <c r="ACZ23" s="25"/>
      <c r="ADA23" s="25"/>
      <c r="ADB23" s="25"/>
      <c r="ADC23" s="25"/>
      <c r="ADD23" s="25"/>
      <c r="ADE23" s="25"/>
      <c r="ADF23" s="25"/>
      <c r="ADG23" s="25"/>
      <c r="ADH23" s="25"/>
      <c r="ADI23" s="25"/>
      <c r="ADJ23" s="25"/>
      <c r="ADK23" s="25"/>
      <c r="ADL23" s="25"/>
      <c r="ADM23" s="25"/>
      <c r="ADN23" s="25"/>
      <c r="ADO23" s="25"/>
      <c r="ADP23" s="25"/>
      <c r="ADQ23" s="25"/>
      <c r="ADR23" s="25"/>
      <c r="ADS23" s="25"/>
      <c r="ADT23" s="25"/>
      <c r="ADU23" s="25"/>
      <c r="ADV23" s="25"/>
      <c r="ADW23" s="25"/>
      <c r="ADX23" s="25"/>
      <c r="ADY23" s="25"/>
      <c r="ADZ23" s="25"/>
      <c r="AEA23" s="25"/>
      <c r="AEB23" s="25"/>
      <c r="AEC23" s="25"/>
      <c r="AED23" s="25"/>
      <c r="AEE23" s="25"/>
      <c r="AEF23" s="25"/>
      <c r="AEG23" s="25"/>
      <c r="AEH23" s="25"/>
      <c r="AEI23" s="25"/>
      <c r="AEJ23" s="25"/>
      <c r="AEK23" s="25"/>
      <c r="AEL23" s="25"/>
      <c r="AEM23" s="25"/>
      <c r="AEN23" s="25"/>
      <c r="AEO23" s="25"/>
      <c r="AEP23" s="25"/>
      <c r="AEQ23" s="25"/>
      <c r="AER23" s="25"/>
      <c r="AES23" s="25"/>
      <c r="AET23" s="25"/>
      <c r="AEU23" s="25"/>
      <c r="AEV23" s="25"/>
      <c r="AEW23" s="25"/>
      <c r="AEX23" s="25"/>
      <c r="AEY23" s="25"/>
      <c r="AEZ23" s="25"/>
      <c r="AFA23" s="25"/>
      <c r="AFB23" s="25"/>
      <c r="AFC23" s="25"/>
      <c r="AFD23" s="25"/>
      <c r="AFE23" s="25"/>
      <c r="AFF23" s="25"/>
      <c r="AFG23" s="25"/>
      <c r="AFH23" s="25"/>
      <c r="AFI23" s="25"/>
      <c r="AFJ23" s="25"/>
      <c r="AFK23" s="25"/>
      <c r="AFL23" s="25"/>
      <c r="AFM23" s="25"/>
      <c r="AFN23" s="25"/>
      <c r="AFO23" s="25"/>
      <c r="AFP23" s="25"/>
      <c r="AFQ23" s="25"/>
      <c r="AFR23" s="25"/>
      <c r="AFS23" s="25"/>
      <c r="AFT23" s="25"/>
      <c r="AFU23" s="25"/>
      <c r="AFV23" s="25"/>
      <c r="AFW23" s="25"/>
      <c r="AFX23" s="25"/>
      <c r="AFY23" s="25"/>
      <c r="AFZ23" s="25"/>
      <c r="AGA23" s="25"/>
      <c r="AGB23" s="25"/>
      <c r="AGC23" s="25"/>
      <c r="AGD23" s="25"/>
      <c r="AGE23" s="25"/>
      <c r="AGF23" s="25"/>
      <c r="AGG23" s="25"/>
      <c r="AGH23" s="25"/>
      <c r="AGI23" s="25"/>
      <c r="AGJ23" s="25"/>
      <c r="AGK23" s="25"/>
      <c r="AGL23" s="25"/>
      <c r="AGM23" s="25"/>
      <c r="AGN23" s="25"/>
      <c r="AGO23" s="25"/>
      <c r="AGP23" s="25"/>
      <c r="AGQ23" s="25"/>
      <c r="AGR23" s="25"/>
      <c r="AGS23" s="25"/>
      <c r="AGT23" s="25"/>
      <c r="AGU23" s="25"/>
      <c r="AGV23" s="25"/>
      <c r="AGW23" s="25"/>
      <c r="AGX23" s="25"/>
      <c r="AGY23" s="25"/>
      <c r="AGZ23" s="25"/>
      <c r="AHA23" s="25"/>
      <c r="AHB23" s="25"/>
      <c r="AHC23" s="25"/>
      <c r="AHD23" s="25"/>
      <c r="AHE23" s="25"/>
      <c r="AHF23" s="25"/>
      <c r="AHG23" s="25"/>
      <c r="AHH23" s="25"/>
      <c r="AHI23" s="25"/>
      <c r="AHJ23" s="25"/>
      <c r="AHK23" s="25"/>
      <c r="AHL23" s="25"/>
      <c r="AHM23" s="25"/>
      <c r="AHN23" s="25"/>
      <c r="AHO23" s="25"/>
      <c r="AHP23" s="25"/>
      <c r="AHQ23" s="25"/>
      <c r="AHR23" s="25"/>
      <c r="AHS23" s="25"/>
      <c r="AHT23" s="25"/>
      <c r="AHU23" s="25"/>
      <c r="AHV23" s="25"/>
      <c r="AHW23" s="25"/>
      <c r="AHX23" s="25"/>
      <c r="AHY23" s="25"/>
      <c r="AHZ23" s="25"/>
      <c r="AIA23" s="25"/>
      <c r="AIB23" s="25"/>
      <c r="AIC23" s="25"/>
      <c r="AID23" s="25"/>
      <c r="AIE23" s="25"/>
      <c r="AIF23" s="25"/>
      <c r="AIG23" s="25"/>
      <c r="AIH23" s="25"/>
      <c r="AII23" s="25"/>
      <c r="AIJ23" s="25"/>
      <c r="AIK23" s="25"/>
      <c r="AIL23" s="25"/>
      <c r="AIM23" s="25"/>
      <c r="AIN23" s="25"/>
      <c r="AIO23" s="25"/>
      <c r="AIP23" s="25"/>
      <c r="AIQ23" s="25"/>
      <c r="AIR23" s="25"/>
      <c r="AIS23" s="25"/>
      <c r="AIT23" s="25"/>
      <c r="AIU23" s="25"/>
      <c r="AIV23" s="25"/>
      <c r="AIW23" s="25"/>
      <c r="AIX23" s="25"/>
      <c r="AIY23" s="25"/>
      <c r="AIZ23" s="25"/>
      <c r="AJA23" s="25"/>
      <c r="AJB23" s="25"/>
      <c r="AJC23" s="25"/>
      <c r="AJD23" s="25"/>
      <c r="AJE23" s="25"/>
      <c r="AJF23" s="25"/>
      <c r="AJG23" s="25"/>
      <c r="AJH23" s="25"/>
      <c r="AJI23" s="25"/>
      <c r="AJJ23" s="25"/>
      <c r="AJK23" s="25"/>
      <c r="AJL23" s="25"/>
      <c r="AJM23" s="25"/>
      <c r="AJN23" s="25"/>
      <c r="AJO23" s="25"/>
      <c r="AJP23" s="25"/>
      <c r="AJQ23" s="25"/>
      <c r="AJR23" s="25"/>
      <c r="AJS23" s="25"/>
      <c r="AJT23" s="25"/>
      <c r="AJU23" s="25"/>
      <c r="AJV23" s="25"/>
      <c r="AJW23" s="25"/>
      <c r="AJX23" s="25"/>
      <c r="AJY23" s="25"/>
      <c r="AJZ23" s="25"/>
      <c r="AKA23" s="25"/>
      <c r="AKB23" s="25"/>
      <c r="AKC23" s="25"/>
      <c r="AKD23" s="25"/>
      <c r="AKE23" s="25"/>
      <c r="AKF23" s="25"/>
      <c r="AKG23" s="25"/>
      <c r="AKH23" s="25"/>
      <c r="AKI23" s="25"/>
      <c r="AKJ23" s="25"/>
      <c r="AKK23" s="25"/>
      <c r="AKL23" s="25"/>
      <c r="AKM23" s="25"/>
      <c r="AKN23" s="25"/>
      <c r="AKO23" s="25"/>
      <c r="AKP23" s="25"/>
      <c r="AKQ23" s="25"/>
      <c r="AKR23" s="25"/>
      <c r="AKS23" s="25"/>
      <c r="AKT23" s="25"/>
      <c r="AKU23" s="25"/>
      <c r="AKV23" s="25"/>
      <c r="AKW23" s="25"/>
      <c r="AKX23" s="25"/>
      <c r="AKY23" s="25"/>
      <c r="AKZ23" s="25"/>
      <c r="ALA23" s="25"/>
      <c r="ALB23" s="25"/>
      <c r="ALC23" s="25"/>
      <c r="ALD23" s="25"/>
      <c r="ALE23" s="25"/>
      <c r="ALF23" s="25"/>
      <c r="ALG23" s="25"/>
      <c r="ALH23" s="25"/>
      <c r="ALI23" s="25"/>
      <c r="ALJ23" s="25"/>
      <c r="ALK23" s="25"/>
      <c r="ALL23" s="25"/>
      <c r="ALM23" s="25"/>
      <c r="ALN23" s="25"/>
      <c r="ALO23" s="25"/>
      <c r="ALP23" s="25"/>
      <c r="ALQ23" s="25"/>
      <c r="ALR23" s="25"/>
      <c r="ALS23" s="25"/>
      <c r="ALT23" s="25"/>
      <c r="ALU23" s="25"/>
      <c r="ALV23" s="25"/>
      <c r="ALW23" s="25"/>
      <c r="ALX23" s="25"/>
      <c r="ALY23" s="25"/>
      <c r="ALZ23" s="25"/>
      <c r="AMA23" s="25"/>
      <c r="AMB23" s="25"/>
      <c r="AMC23" s="25"/>
      <c r="AMD23" s="25"/>
      <c r="AME23" s="25"/>
      <c r="AMF23" s="25"/>
      <c r="AMG23" s="25"/>
      <c r="AMH23" s="25"/>
      <c r="AMI23" s="25"/>
      <c r="AMJ23" s="25"/>
    </row>
    <row r="24" customFormat="false" ht="64.15" hidden="false" customHeight="false" outlineLevel="0" collapsed="false">
      <c r="A24" s="137" t="s">
        <v>199</v>
      </c>
      <c r="B24" s="142" t="s">
        <v>200</v>
      </c>
      <c r="C24" s="143" t="n">
        <v>32539592.7</v>
      </c>
      <c r="D24" s="144" t="n">
        <f aca="false">C24/$C$26*100</f>
        <v>2.54946231980747</v>
      </c>
      <c r="E24" s="170" t="n">
        <v>6658773.8</v>
      </c>
      <c r="F24" s="144" t="n">
        <f aca="false">E24/$E$26*100</f>
        <v>0.767343088604187</v>
      </c>
      <c r="G24" s="146" t="n">
        <v>5300000</v>
      </c>
      <c r="H24" s="144" t="n">
        <f aca="false">G24/$G$26*100</f>
        <v>0.67345574960531</v>
      </c>
      <c r="I24" s="146" t="n">
        <v>7050000</v>
      </c>
      <c r="J24" s="147"/>
      <c r="K24" s="145" t="n">
        <f aca="false">E24-C24</f>
        <v>-25880818.9</v>
      </c>
      <c r="L24" s="141" t="n">
        <f aca="false">E24/C24*100-100</f>
        <v>-79.5363947502637</v>
      </c>
      <c r="M24" s="148" t="n">
        <f aca="false">K24/$K$26*100</f>
        <v>6.3346202384908</v>
      </c>
      <c r="N24" s="25"/>
      <c r="O24" s="25"/>
      <c r="P24" s="25"/>
      <c r="Q24" s="173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5"/>
      <c r="KO24" s="25"/>
      <c r="KP24" s="25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5"/>
      <c r="MM24" s="25"/>
      <c r="MN24" s="25"/>
      <c r="MO24" s="25"/>
      <c r="MP24" s="25"/>
      <c r="MQ24" s="25"/>
      <c r="MR24" s="25"/>
      <c r="MS24" s="25"/>
      <c r="MT24" s="25"/>
      <c r="MU24" s="25"/>
      <c r="MV24" s="25"/>
      <c r="MW24" s="25"/>
      <c r="MX24" s="25"/>
      <c r="MY24" s="25"/>
      <c r="MZ24" s="25"/>
      <c r="NA24" s="25"/>
      <c r="NB24" s="25"/>
      <c r="NC24" s="25"/>
      <c r="ND24" s="25"/>
      <c r="NE24" s="25"/>
      <c r="NF24" s="25"/>
      <c r="NG24" s="25"/>
      <c r="NH24" s="25"/>
      <c r="NI24" s="25"/>
      <c r="NJ24" s="25"/>
      <c r="NK24" s="25"/>
      <c r="NL24" s="25"/>
      <c r="NM24" s="25"/>
      <c r="NN24" s="25"/>
      <c r="NO24" s="25"/>
      <c r="NP24" s="25"/>
      <c r="NQ24" s="25"/>
      <c r="NR24" s="25"/>
      <c r="NS24" s="25"/>
      <c r="NT24" s="25"/>
      <c r="NU24" s="25"/>
      <c r="NV24" s="25"/>
      <c r="NW24" s="25"/>
      <c r="NX24" s="25"/>
      <c r="NY24" s="25"/>
      <c r="NZ24" s="25"/>
      <c r="OA24" s="25"/>
      <c r="OB24" s="25"/>
      <c r="OC24" s="25"/>
      <c r="OD24" s="25"/>
      <c r="OE24" s="25"/>
      <c r="OF24" s="25"/>
      <c r="OG24" s="25"/>
      <c r="OH24" s="25"/>
      <c r="OI24" s="25"/>
      <c r="OJ24" s="25"/>
      <c r="OK24" s="25"/>
      <c r="OL24" s="25"/>
      <c r="OM24" s="25"/>
      <c r="ON24" s="25"/>
      <c r="OO24" s="25"/>
      <c r="OP24" s="25"/>
      <c r="OQ24" s="25"/>
      <c r="OR24" s="25"/>
      <c r="OS24" s="25"/>
      <c r="OT24" s="25"/>
      <c r="OU24" s="25"/>
      <c r="OV24" s="25"/>
      <c r="OW24" s="25"/>
      <c r="OX24" s="25"/>
      <c r="OY24" s="25"/>
      <c r="OZ24" s="25"/>
      <c r="PA24" s="25"/>
      <c r="PB24" s="25"/>
      <c r="PC24" s="25"/>
      <c r="PD24" s="25"/>
      <c r="PE24" s="25"/>
      <c r="PF24" s="25"/>
      <c r="PG24" s="25"/>
      <c r="PH24" s="25"/>
      <c r="PI24" s="25"/>
      <c r="PJ24" s="25"/>
      <c r="PK24" s="25"/>
      <c r="PL24" s="25"/>
      <c r="PM24" s="25"/>
      <c r="PN24" s="25"/>
      <c r="PO24" s="25"/>
      <c r="PP24" s="25"/>
      <c r="PQ24" s="25"/>
      <c r="PR24" s="25"/>
      <c r="PS24" s="25"/>
      <c r="PT24" s="25"/>
      <c r="PU24" s="25"/>
      <c r="PV24" s="25"/>
      <c r="PW24" s="25"/>
      <c r="PX24" s="25"/>
      <c r="PY24" s="25"/>
      <c r="PZ24" s="25"/>
      <c r="QA24" s="25"/>
      <c r="QB24" s="25"/>
      <c r="QC24" s="25"/>
      <c r="QD24" s="25"/>
      <c r="QE24" s="25"/>
      <c r="QF24" s="25"/>
      <c r="QG24" s="25"/>
      <c r="QH24" s="25"/>
      <c r="QI24" s="25"/>
      <c r="QJ24" s="25"/>
      <c r="QK24" s="25"/>
      <c r="QL24" s="25"/>
      <c r="QM24" s="25"/>
      <c r="QN24" s="25"/>
      <c r="QO24" s="25"/>
      <c r="QP24" s="25"/>
      <c r="QQ24" s="25"/>
      <c r="QR24" s="25"/>
      <c r="QS24" s="25"/>
      <c r="QT24" s="25"/>
      <c r="QU24" s="25"/>
      <c r="QV24" s="25"/>
      <c r="QW24" s="25"/>
      <c r="QX24" s="25"/>
      <c r="QY24" s="25"/>
      <c r="QZ24" s="25"/>
      <c r="RA24" s="25"/>
      <c r="RB24" s="25"/>
      <c r="RC24" s="25"/>
      <c r="RD24" s="25"/>
      <c r="RE24" s="25"/>
      <c r="RF24" s="25"/>
      <c r="RG24" s="25"/>
      <c r="RH24" s="25"/>
      <c r="RI24" s="25"/>
      <c r="RJ24" s="25"/>
      <c r="RK24" s="25"/>
      <c r="RL24" s="25"/>
      <c r="RM24" s="25"/>
      <c r="RN24" s="25"/>
      <c r="RO24" s="25"/>
      <c r="RP24" s="25"/>
      <c r="RQ24" s="25"/>
      <c r="RR24" s="25"/>
      <c r="RS24" s="25"/>
      <c r="RT24" s="25"/>
      <c r="RU24" s="25"/>
      <c r="RV24" s="25"/>
      <c r="RW24" s="25"/>
      <c r="RX24" s="25"/>
      <c r="RY24" s="25"/>
      <c r="RZ24" s="25"/>
      <c r="SA24" s="25"/>
      <c r="SB24" s="25"/>
      <c r="SC24" s="25"/>
      <c r="SD24" s="25"/>
      <c r="SE24" s="25"/>
      <c r="SF24" s="25"/>
      <c r="SG24" s="25"/>
      <c r="SH24" s="25"/>
      <c r="SI24" s="25"/>
      <c r="SJ24" s="25"/>
      <c r="SK24" s="25"/>
      <c r="SL24" s="25"/>
      <c r="SM24" s="25"/>
      <c r="SN24" s="25"/>
      <c r="SO24" s="25"/>
      <c r="SP24" s="25"/>
      <c r="SQ24" s="25"/>
      <c r="SR24" s="25"/>
      <c r="SS24" s="25"/>
      <c r="ST24" s="25"/>
      <c r="SU24" s="25"/>
      <c r="SV24" s="25"/>
      <c r="SW24" s="25"/>
      <c r="SX24" s="25"/>
      <c r="SY24" s="25"/>
      <c r="SZ24" s="25"/>
      <c r="TA24" s="25"/>
      <c r="TB24" s="25"/>
      <c r="TC24" s="25"/>
      <c r="TD24" s="25"/>
      <c r="TE24" s="25"/>
      <c r="TF24" s="25"/>
      <c r="TG24" s="25"/>
      <c r="TH24" s="25"/>
      <c r="TI24" s="25"/>
      <c r="TJ24" s="25"/>
      <c r="TK24" s="25"/>
      <c r="TL24" s="25"/>
      <c r="TM24" s="25"/>
      <c r="TN24" s="25"/>
      <c r="TO24" s="25"/>
      <c r="TP24" s="25"/>
      <c r="TQ24" s="25"/>
      <c r="TR24" s="25"/>
      <c r="TS24" s="25"/>
      <c r="TT24" s="25"/>
      <c r="TU24" s="25"/>
      <c r="TV24" s="25"/>
      <c r="TW24" s="25"/>
      <c r="TX24" s="25"/>
      <c r="TY24" s="25"/>
      <c r="TZ24" s="25"/>
      <c r="UA24" s="25"/>
      <c r="UB24" s="25"/>
      <c r="UC24" s="25"/>
      <c r="UD24" s="25"/>
      <c r="UE24" s="25"/>
      <c r="UF24" s="25"/>
      <c r="UG24" s="25"/>
      <c r="UH24" s="25"/>
      <c r="UI24" s="25"/>
      <c r="UJ24" s="25"/>
      <c r="UK24" s="25"/>
      <c r="UL24" s="25"/>
      <c r="UM24" s="25"/>
      <c r="UN24" s="25"/>
      <c r="UO24" s="25"/>
      <c r="UP24" s="25"/>
      <c r="UQ24" s="25"/>
      <c r="UR24" s="25"/>
      <c r="US24" s="25"/>
      <c r="UT24" s="25"/>
      <c r="UU24" s="25"/>
      <c r="UV24" s="25"/>
      <c r="UW24" s="25"/>
      <c r="UX24" s="25"/>
      <c r="UY24" s="25"/>
      <c r="UZ24" s="25"/>
      <c r="VA24" s="25"/>
      <c r="VB24" s="25"/>
      <c r="VC24" s="25"/>
      <c r="VD24" s="25"/>
      <c r="VE24" s="25"/>
      <c r="VF24" s="25"/>
      <c r="VG24" s="25"/>
      <c r="VH24" s="25"/>
      <c r="VI24" s="25"/>
      <c r="VJ24" s="25"/>
      <c r="VK24" s="25"/>
      <c r="VL24" s="25"/>
      <c r="VM24" s="25"/>
      <c r="VN24" s="25"/>
      <c r="VO24" s="25"/>
      <c r="VP24" s="25"/>
      <c r="VQ24" s="25"/>
      <c r="VR24" s="25"/>
      <c r="VS24" s="25"/>
      <c r="VT24" s="25"/>
      <c r="VU24" s="25"/>
      <c r="VV24" s="25"/>
      <c r="VW24" s="25"/>
      <c r="VX24" s="25"/>
      <c r="VY24" s="25"/>
      <c r="VZ24" s="25"/>
      <c r="WA24" s="25"/>
      <c r="WB24" s="25"/>
      <c r="WC24" s="25"/>
      <c r="WD24" s="25"/>
      <c r="WE24" s="25"/>
      <c r="WF24" s="25"/>
      <c r="WG24" s="25"/>
      <c r="WH24" s="25"/>
      <c r="WI24" s="25"/>
      <c r="WJ24" s="25"/>
      <c r="WK24" s="25"/>
      <c r="WL24" s="25"/>
      <c r="WM24" s="25"/>
      <c r="WN24" s="25"/>
      <c r="WO24" s="25"/>
      <c r="WP24" s="25"/>
      <c r="WQ24" s="25"/>
      <c r="WR24" s="25"/>
      <c r="WS24" s="25"/>
      <c r="WT24" s="25"/>
      <c r="WU24" s="25"/>
      <c r="WV24" s="25"/>
      <c r="WW24" s="25"/>
      <c r="WX24" s="25"/>
      <c r="WY24" s="25"/>
      <c r="WZ24" s="25"/>
      <c r="XA24" s="25"/>
      <c r="XB24" s="25"/>
      <c r="XC24" s="25"/>
      <c r="XD24" s="25"/>
      <c r="XE24" s="25"/>
      <c r="XF24" s="25"/>
      <c r="XG24" s="25"/>
      <c r="XH24" s="25"/>
      <c r="XI24" s="25"/>
      <c r="XJ24" s="25"/>
      <c r="XK24" s="25"/>
      <c r="XL24" s="25"/>
      <c r="XM24" s="25"/>
      <c r="XN24" s="25"/>
      <c r="XO24" s="25"/>
      <c r="XP24" s="25"/>
      <c r="XQ24" s="25"/>
      <c r="XR24" s="25"/>
      <c r="XS24" s="25"/>
      <c r="XT24" s="25"/>
      <c r="XU24" s="25"/>
      <c r="XV24" s="25"/>
      <c r="XW24" s="25"/>
      <c r="XX24" s="25"/>
      <c r="XY24" s="25"/>
      <c r="XZ24" s="25"/>
      <c r="YA24" s="25"/>
      <c r="YB24" s="25"/>
      <c r="YC24" s="25"/>
      <c r="YD24" s="25"/>
      <c r="YE24" s="25"/>
      <c r="YF24" s="25"/>
      <c r="YG24" s="25"/>
      <c r="YH24" s="25"/>
      <c r="YI24" s="25"/>
      <c r="YJ24" s="25"/>
      <c r="YK24" s="25"/>
      <c r="YL24" s="25"/>
      <c r="YM24" s="25"/>
      <c r="YN24" s="25"/>
      <c r="YO24" s="25"/>
      <c r="YP24" s="25"/>
      <c r="YQ24" s="25"/>
      <c r="YR24" s="25"/>
      <c r="YS24" s="25"/>
      <c r="YT24" s="25"/>
      <c r="YU24" s="25"/>
      <c r="YV24" s="25"/>
      <c r="YW24" s="25"/>
      <c r="YX24" s="25"/>
      <c r="YY24" s="25"/>
      <c r="YZ24" s="25"/>
      <c r="ZA24" s="25"/>
      <c r="ZB24" s="25"/>
      <c r="ZC24" s="25"/>
      <c r="ZD24" s="25"/>
      <c r="ZE24" s="25"/>
      <c r="ZF24" s="25"/>
      <c r="ZG24" s="25"/>
      <c r="ZH24" s="25"/>
      <c r="ZI24" s="25"/>
      <c r="ZJ24" s="25"/>
      <c r="ZK24" s="25"/>
      <c r="ZL24" s="25"/>
      <c r="ZM24" s="25"/>
      <c r="ZN24" s="25"/>
      <c r="ZO24" s="25"/>
      <c r="ZP24" s="25"/>
      <c r="ZQ24" s="25"/>
      <c r="ZR24" s="25"/>
      <c r="ZS24" s="25"/>
      <c r="ZT24" s="25"/>
      <c r="ZU24" s="25"/>
      <c r="ZV24" s="25"/>
      <c r="ZW24" s="25"/>
      <c r="ZX24" s="25"/>
      <c r="ZY24" s="25"/>
      <c r="ZZ24" s="25"/>
      <c r="AAA24" s="25"/>
      <c r="AAB24" s="25"/>
      <c r="AAC24" s="25"/>
      <c r="AAD24" s="25"/>
      <c r="AAE24" s="25"/>
      <c r="AAF24" s="25"/>
      <c r="AAG24" s="25"/>
      <c r="AAH24" s="25"/>
      <c r="AAI24" s="25"/>
      <c r="AAJ24" s="25"/>
      <c r="AAK24" s="25"/>
      <c r="AAL24" s="25"/>
      <c r="AAM24" s="25"/>
      <c r="AAN24" s="25"/>
      <c r="AAO24" s="25"/>
      <c r="AAP24" s="25"/>
      <c r="AAQ24" s="25"/>
      <c r="AAR24" s="25"/>
      <c r="AAS24" s="25"/>
      <c r="AAT24" s="25"/>
      <c r="AAU24" s="25"/>
      <c r="AAV24" s="25"/>
      <c r="AAW24" s="25"/>
      <c r="AAX24" s="25"/>
      <c r="AAY24" s="25"/>
      <c r="AAZ24" s="25"/>
      <c r="ABA24" s="25"/>
      <c r="ABB24" s="25"/>
      <c r="ABC24" s="25"/>
      <c r="ABD24" s="25"/>
      <c r="ABE24" s="25"/>
      <c r="ABF24" s="25"/>
      <c r="ABG24" s="25"/>
      <c r="ABH24" s="25"/>
      <c r="ABI24" s="25"/>
      <c r="ABJ24" s="25"/>
      <c r="ABK24" s="25"/>
      <c r="ABL24" s="25"/>
      <c r="ABM24" s="25"/>
      <c r="ABN24" s="25"/>
      <c r="ABO24" s="25"/>
      <c r="ABP24" s="25"/>
      <c r="ABQ24" s="25"/>
      <c r="ABR24" s="25"/>
      <c r="ABS24" s="25"/>
      <c r="ABT24" s="25"/>
      <c r="ABU24" s="25"/>
      <c r="ABV24" s="25"/>
      <c r="ABW24" s="25"/>
      <c r="ABX24" s="25"/>
      <c r="ABY24" s="25"/>
      <c r="ABZ24" s="25"/>
      <c r="ACA24" s="25"/>
      <c r="ACB24" s="25"/>
      <c r="ACC24" s="25"/>
      <c r="ACD24" s="25"/>
      <c r="ACE24" s="25"/>
      <c r="ACF24" s="25"/>
      <c r="ACG24" s="25"/>
      <c r="ACH24" s="25"/>
      <c r="ACI24" s="25"/>
      <c r="ACJ24" s="25"/>
      <c r="ACK24" s="25"/>
      <c r="ACL24" s="25"/>
      <c r="ACM24" s="25"/>
      <c r="ACN24" s="25"/>
      <c r="ACO24" s="25"/>
      <c r="ACP24" s="25"/>
      <c r="ACQ24" s="25"/>
      <c r="ACR24" s="25"/>
      <c r="ACS24" s="25"/>
      <c r="ACT24" s="25"/>
      <c r="ACU24" s="25"/>
      <c r="ACV24" s="25"/>
      <c r="ACW24" s="25"/>
      <c r="ACX24" s="25"/>
      <c r="ACY24" s="25"/>
      <c r="ACZ24" s="25"/>
      <c r="ADA24" s="25"/>
      <c r="ADB24" s="25"/>
      <c r="ADC24" s="25"/>
      <c r="ADD24" s="25"/>
      <c r="ADE24" s="25"/>
      <c r="ADF24" s="25"/>
      <c r="ADG24" s="25"/>
      <c r="ADH24" s="25"/>
      <c r="ADI24" s="25"/>
      <c r="ADJ24" s="25"/>
      <c r="ADK24" s="25"/>
      <c r="ADL24" s="25"/>
      <c r="ADM24" s="25"/>
      <c r="ADN24" s="25"/>
      <c r="ADO24" s="25"/>
      <c r="ADP24" s="25"/>
      <c r="ADQ24" s="25"/>
      <c r="ADR24" s="25"/>
      <c r="ADS24" s="25"/>
      <c r="ADT24" s="25"/>
      <c r="ADU24" s="25"/>
      <c r="ADV24" s="25"/>
      <c r="ADW24" s="25"/>
      <c r="ADX24" s="25"/>
      <c r="ADY24" s="25"/>
      <c r="ADZ24" s="25"/>
      <c r="AEA24" s="25"/>
      <c r="AEB24" s="25"/>
      <c r="AEC24" s="25"/>
      <c r="AED24" s="25"/>
      <c r="AEE24" s="25"/>
      <c r="AEF24" s="25"/>
      <c r="AEG24" s="25"/>
      <c r="AEH24" s="25"/>
      <c r="AEI24" s="25"/>
      <c r="AEJ24" s="25"/>
      <c r="AEK24" s="25"/>
      <c r="AEL24" s="25"/>
      <c r="AEM24" s="25"/>
      <c r="AEN24" s="25"/>
      <c r="AEO24" s="25"/>
      <c r="AEP24" s="25"/>
      <c r="AEQ24" s="25"/>
      <c r="AER24" s="25"/>
      <c r="AES24" s="25"/>
      <c r="AET24" s="25"/>
      <c r="AEU24" s="25"/>
      <c r="AEV24" s="25"/>
      <c r="AEW24" s="25"/>
      <c r="AEX24" s="25"/>
      <c r="AEY24" s="25"/>
      <c r="AEZ24" s="25"/>
      <c r="AFA24" s="25"/>
      <c r="AFB24" s="25"/>
      <c r="AFC24" s="25"/>
      <c r="AFD24" s="25"/>
      <c r="AFE24" s="25"/>
      <c r="AFF24" s="25"/>
      <c r="AFG24" s="25"/>
      <c r="AFH24" s="25"/>
      <c r="AFI24" s="25"/>
      <c r="AFJ24" s="25"/>
      <c r="AFK24" s="25"/>
      <c r="AFL24" s="25"/>
      <c r="AFM24" s="25"/>
      <c r="AFN24" s="25"/>
      <c r="AFO24" s="25"/>
      <c r="AFP24" s="25"/>
      <c r="AFQ24" s="25"/>
      <c r="AFR24" s="25"/>
      <c r="AFS24" s="25"/>
      <c r="AFT24" s="25"/>
      <c r="AFU24" s="25"/>
      <c r="AFV24" s="25"/>
      <c r="AFW24" s="25"/>
      <c r="AFX24" s="25"/>
      <c r="AFY24" s="25"/>
      <c r="AFZ24" s="25"/>
      <c r="AGA24" s="25"/>
      <c r="AGB24" s="25"/>
      <c r="AGC24" s="25"/>
      <c r="AGD24" s="25"/>
      <c r="AGE24" s="25"/>
      <c r="AGF24" s="25"/>
      <c r="AGG24" s="25"/>
      <c r="AGH24" s="25"/>
      <c r="AGI24" s="25"/>
      <c r="AGJ24" s="25"/>
      <c r="AGK24" s="25"/>
      <c r="AGL24" s="25"/>
      <c r="AGM24" s="25"/>
      <c r="AGN24" s="25"/>
      <c r="AGO24" s="25"/>
      <c r="AGP24" s="25"/>
      <c r="AGQ24" s="25"/>
      <c r="AGR24" s="25"/>
      <c r="AGS24" s="25"/>
      <c r="AGT24" s="25"/>
      <c r="AGU24" s="25"/>
      <c r="AGV24" s="25"/>
      <c r="AGW24" s="25"/>
      <c r="AGX24" s="25"/>
      <c r="AGY24" s="25"/>
      <c r="AGZ24" s="25"/>
      <c r="AHA24" s="25"/>
      <c r="AHB24" s="25"/>
      <c r="AHC24" s="25"/>
      <c r="AHD24" s="25"/>
      <c r="AHE24" s="25"/>
      <c r="AHF24" s="25"/>
      <c r="AHG24" s="25"/>
      <c r="AHH24" s="25"/>
      <c r="AHI24" s="25"/>
      <c r="AHJ24" s="25"/>
      <c r="AHK24" s="25"/>
      <c r="AHL24" s="25"/>
      <c r="AHM24" s="25"/>
      <c r="AHN24" s="25"/>
      <c r="AHO24" s="25"/>
      <c r="AHP24" s="25"/>
      <c r="AHQ24" s="25"/>
      <c r="AHR24" s="25"/>
      <c r="AHS24" s="25"/>
      <c r="AHT24" s="25"/>
      <c r="AHU24" s="25"/>
      <c r="AHV24" s="25"/>
      <c r="AHW24" s="25"/>
      <c r="AHX24" s="25"/>
      <c r="AHY24" s="25"/>
      <c r="AHZ24" s="25"/>
      <c r="AIA24" s="25"/>
      <c r="AIB24" s="25"/>
      <c r="AIC24" s="25"/>
      <c r="AID24" s="25"/>
      <c r="AIE24" s="25"/>
      <c r="AIF24" s="25"/>
      <c r="AIG24" s="25"/>
      <c r="AIH24" s="25"/>
      <c r="AII24" s="25"/>
      <c r="AIJ24" s="25"/>
      <c r="AIK24" s="25"/>
      <c r="AIL24" s="25"/>
      <c r="AIM24" s="25"/>
      <c r="AIN24" s="25"/>
      <c r="AIO24" s="25"/>
      <c r="AIP24" s="25"/>
      <c r="AIQ24" s="25"/>
      <c r="AIR24" s="25"/>
      <c r="AIS24" s="25"/>
      <c r="AIT24" s="25"/>
      <c r="AIU24" s="25"/>
      <c r="AIV24" s="25"/>
      <c r="AIW24" s="25"/>
      <c r="AIX24" s="25"/>
      <c r="AIY24" s="25"/>
      <c r="AIZ24" s="25"/>
      <c r="AJA24" s="25"/>
      <c r="AJB24" s="25"/>
      <c r="AJC24" s="25"/>
      <c r="AJD24" s="25"/>
      <c r="AJE24" s="25"/>
      <c r="AJF24" s="25"/>
      <c r="AJG24" s="25"/>
      <c r="AJH24" s="25"/>
      <c r="AJI24" s="25"/>
      <c r="AJJ24" s="25"/>
      <c r="AJK24" s="25"/>
      <c r="AJL24" s="25"/>
      <c r="AJM24" s="25"/>
      <c r="AJN24" s="25"/>
      <c r="AJO24" s="25"/>
      <c r="AJP24" s="25"/>
      <c r="AJQ24" s="25"/>
      <c r="AJR24" s="25"/>
      <c r="AJS24" s="25"/>
      <c r="AJT24" s="25"/>
      <c r="AJU24" s="25"/>
      <c r="AJV24" s="25"/>
      <c r="AJW24" s="25"/>
      <c r="AJX24" s="25"/>
      <c r="AJY24" s="25"/>
      <c r="AJZ24" s="25"/>
      <c r="AKA24" s="25"/>
      <c r="AKB24" s="25"/>
      <c r="AKC24" s="25"/>
      <c r="AKD24" s="25"/>
      <c r="AKE24" s="25"/>
      <c r="AKF24" s="25"/>
      <c r="AKG24" s="25"/>
      <c r="AKH24" s="25"/>
      <c r="AKI24" s="25"/>
      <c r="AKJ24" s="25"/>
      <c r="AKK24" s="25"/>
      <c r="AKL24" s="25"/>
      <c r="AKM24" s="25"/>
      <c r="AKN24" s="25"/>
      <c r="AKO24" s="25"/>
      <c r="AKP24" s="25"/>
      <c r="AKQ24" s="25"/>
      <c r="AKR24" s="25"/>
      <c r="AKS24" s="25"/>
      <c r="AKT24" s="25"/>
      <c r="AKU24" s="25"/>
      <c r="AKV24" s="25"/>
      <c r="AKW24" s="25"/>
      <c r="AKX24" s="25"/>
      <c r="AKY24" s="25"/>
      <c r="AKZ24" s="25"/>
      <c r="ALA24" s="25"/>
      <c r="ALB24" s="25"/>
      <c r="ALC24" s="25"/>
      <c r="ALD24" s="25"/>
      <c r="ALE24" s="25"/>
      <c r="ALF24" s="25"/>
      <c r="ALG24" s="25"/>
      <c r="ALH24" s="25"/>
      <c r="ALI24" s="25"/>
      <c r="ALJ24" s="25"/>
      <c r="ALK24" s="25"/>
      <c r="ALL24" s="25"/>
      <c r="ALM24" s="25"/>
      <c r="ALN24" s="25"/>
      <c r="ALO24" s="25"/>
      <c r="ALP24" s="25"/>
      <c r="ALQ24" s="25"/>
      <c r="ALR24" s="25"/>
      <c r="ALS24" s="25"/>
      <c r="ALT24" s="25"/>
      <c r="ALU24" s="25"/>
      <c r="ALV24" s="25"/>
      <c r="ALW24" s="25"/>
      <c r="ALX24" s="25"/>
      <c r="ALY24" s="25"/>
      <c r="ALZ24" s="25"/>
      <c r="AMA24" s="25"/>
      <c r="AMB24" s="25"/>
      <c r="AMC24" s="25"/>
      <c r="AMD24" s="25"/>
      <c r="AME24" s="25"/>
      <c r="AMF24" s="25"/>
      <c r="AMG24" s="25"/>
      <c r="AMH24" s="25"/>
      <c r="AMI24" s="25"/>
      <c r="AMJ24" s="25"/>
    </row>
    <row r="25" customFormat="false" ht="53.7" hidden="false" customHeight="false" outlineLevel="0" collapsed="false">
      <c r="A25" s="137" t="s">
        <v>201</v>
      </c>
      <c r="B25" s="142" t="s">
        <v>202</v>
      </c>
      <c r="C25" s="174" t="n">
        <v>8600</v>
      </c>
      <c r="D25" s="144" t="n">
        <f aca="false">C25/$C$26*100</f>
        <v>0.000673806096852105</v>
      </c>
      <c r="E25" s="170" t="n">
        <v>4297744.5</v>
      </c>
      <c r="F25" s="144" t="n">
        <f aca="false">E25/$E$26*100</f>
        <v>0.495263037567316</v>
      </c>
      <c r="G25" s="146" t="n">
        <v>1521753.42</v>
      </c>
      <c r="H25" s="144" t="n">
        <f aca="false">G25/$G$26*100</f>
        <v>0.193364828335952</v>
      </c>
      <c r="I25" s="146" t="n">
        <v>1558359.65</v>
      </c>
      <c r="J25" s="147" t="n">
        <f aca="false">I25/$I$26*100</f>
        <v>0.195120378854432</v>
      </c>
      <c r="K25" s="145" t="n">
        <f aca="false">E25-C25</f>
        <v>4289144.5</v>
      </c>
      <c r="L25" s="141"/>
      <c r="M25" s="148" t="n">
        <f aca="false">K25/$K$26*100</f>
        <v>-1.04981614610006</v>
      </c>
      <c r="Q25" s="173" t="s">
        <v>203</v>
      </c>
    </row>
    <row r="26" customFormat="false" ht="39.55" hidden="false" customHeight="false" outlineLevel="0" collapsed="false">
      <c r="A26" s="137"/>
      <c r="B26" s="142" t="s">
        <v>204</v>
      </c>
      <c r="C26" s="146" t="n">
        <f aca="false">SUM(C9:C25)</f>
        <v>1276331579.69</v>
      </c>
      <c r="D26" s="144" t="n">
        <f aca="false">SUM(D9:D25)</f>
        <v>100</v>
      </c>
      <c r="E26" s="146" t="n">
        <f aca="false">SUM(E9:E25)</f>
        <v>867770088.62</v>
      </c>
      <c r="F26" s="144" t="n">
        <f aca="false">SUM(F9:F25)</f>
        <v>100</v>
      </c>
      <c r="G26" s="146" t="n">
        <f aca="false">SUM(G9:G25)</f>
        <v>786985633.89</v>
      </c>
      <c r="H26" s="147" t="n">
        <f aca="false">SUM(H9:H25)</f>
        <v>100</v>
      </c>
      <c r="I26" s="146" t="n">
        <f aca="false">SUM(I9:I25)</f>
        <v>798665756.57</v>
      </c>
      <c r="J26" s="147" t="n">
        <f aca="false">SUM(J9:J25)</f>
        <v>70.2637561086939</v>
      </c>
      <c r="K26" s="145" t="n">
        <f aca="false">E26-C26</f>
        <v>-408561491.07</v>
      </c>
      <c r="L26" s="141" t="n">
        <f aca="false">E26/C26*100-100</f>
        <v>-32.0106073979015</v>
      </c>
      <c r="M26" s="175" t="n">
        <f aca="false">SUM(M9:M25)</f>
        <v>100</v>
      </c>
      <c r="N26" s="88"/>
      <c r="O26" s="88"/>
      <c r="P26" s="88"/>
      <c r="Q26" s="173" t="s">
        <v>205</v>
      </c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  <c r="FG26" s="88"/>
      <c r="FH26" s="88"/>
      <c r="FI26" s="88"/>
      <c r="FJ26" s="88"/>
      <c r="FK26" s="88"/>
      <c r="FL26" s="88"/>
      <c r="FM26" s="88"/>
      <c r="FN26" s="88"/>
      <c r="FO26" s="88"/>
      <c r="FP26" s="88"/>
      <c r="FQ26" s="88"/>
      <c r="FR26" s="88"/>
      <c r="FS26" s="88"/>
      <c r="FT26" s="88"/>
      <c r="FU26" s="88"/>
      <c r="FV26" s="88"/>
      <c r="FW26" s="88"/>
      <c r="FX26" s="88"/>
      <c r="FY26" s="88"/>
      <c r="FZ26" s="88"/>
      <c r="GA26" s="88"/>
      <c r="GB26" s="88"/>
      <c r="GC26" s="88"/>
      <c r="GD26" s="88"/>
      <c r="GE26" s="88"/>
      <c r="GF26" s="88"/>
      <c r="GG26" s="88"/>
      <c r="GH26" s="88"/>
      <c r="GI26" s="88"/>
      <c r="GJ26" s="88"/>
      <c r="GK26" s="88"/>
      <c r="GL26" s="88"/>
      <c r="GM26" s="88"/>
      <c r="GN26" s="88"/>
      <c r="GO26" s="88"/>
      <c r="GP26" s="88"/>
      <c r="GQ26" s="88"/>
      <c r="GR26" s="88"/>
      <c r="GS26" s="88"/>
      <c r="GT26" s="88"/>
      <c r="GU26" s="88"/>
      <c r="GV26" s="88"/>
      <c r="GW26" s="88"/>
      <c r="GX26" s="88"/>
      <c r="GY26" s="88"/>
      <c r="GZ26" s="88"/>
      <c r="HA26" s="88"/>
      <c r="HB26" s="88"/>
      <c r="HC26" s="88"/>
      <c r="HD26" s="88"/>
      <c r="HE26" s="88"/>
      <c r="HF26" s="88"/>
      <c r="HG26" s="88"/>
      <c r="HH26" s="88"/>
      <c r="HI26" s="88"/>
      <c r="HJ26" s="88"/>
      <c r="HK26" s="88"/>
      <c r="HL26" s="88"/>
      <c r="HM26" s="88"/>
      <c r="HN26" s="88"/>
      <c r="HO26" s="88"/>
      <c r="HP26" s="88"/>
      <c r="HQ26" s="88"/>
      <c r="HR26" s="88"/>
      <c r="HS26" s="88"/>
      <c r="HT26" s="88"/>
      <c r="HU26" s="88"/>
      <c r="HV26" s="88"/>
      <c r="HW26" s="88"/>
      <c r="HX26" s="88"/>
      <c r="HY26" s="88"/>
      <c r="HZ26" s="88"/>
      <c r="IA26" s="88"/>
      <c r="IB26" s="88"/>
      <c r="IC26" s="88"/>
      <c r="ID26" s="88"/>
      <c r="IE26" s="88"/>
      <c r="IF26" s="88"/>
      <c r="IG26" s="88"/>
      <c r="IH26" s="88"/>
      <c r="II26" s="88"/>
      <c r="IJ26" s="88"/>
      <c r="IK26" s="88"/>
      <c r="IL26" s="88"/>
      <c r="IM26" s="88"/>
      <c r="IN26" s="88"/>
      <c r="IO26" s="88"/>
      <c r="IP26" s="88"/>
      <c r="IQ26" s="88"/>
      <c r="IR26" s="88"/>
      <c r="IS26" s="88"/>
      <c r="IT26" s="88"/>
      <c r="IU26" s="88"/>
      <c r="IV26" s="88"/>
      <c r="IW26" s="88"/>
      <c r="IX26" s="88"/>
      <c r="IY26" s="88"/>
      <c r="IZ26" s="88"/>
      <c r="JA26" s="88"/>
      <c r="JB26" s="88"/>
      <c r="JC26" s="88"/>
      <c r="JD26" s="88"/>
      <c r="JE26" s="88"/>
      <c r="JF26" s="88"/>
      <c r="JG26" s="88"/>
      <c r="JH26" s="88"/>
      <c r="JI26" s="88"/>
      <c r="JJ26" s="88"/>
      <c r="JK26" s="88"/>
      <c r="JL26" s="88"/>
      <c r="JM26" s="88"/>
      <c r="JN26" s="88"/>
      <c r="JO26" s="88"/>
      <c r="JP26" s="88"/>
      <c r="JQ26" s="88"/>
      <c r="JR26" s="88"/>
      <c r="JS26" s="88"/>
      <c r="JT26" s="88"/>
      <c r="JU26" s="88"/>
      <c r="JV26" s="88"/>
      <c r="JW26" s="88"/>
      <c r="JX26" s="88"/>
      <c r="JY26" s="88"/>
      <c r="JZ26" s="88"/>
      <c r="KA26" s="88"/>
      <c r="KB26" s="88"/>
      <c r="KC26" s="88"/>
      <c r="KD26" s="88"/>
      <c r="KE26" s="88"/>
      <c r="KF26" s="88"/>
      <c r="KG26" s="88"/>
      <c r="KH26" s="88"/>
      <c r="KI26" s="88"/>
      <c r="KJ26" s="88"/>
      <c r="KK26" s="88"/>
      <c r="KL26" s="88"/>
      <c r="KM26" s="88"/>
      <c r="KN26" s="88"/>
      <c r="KO26" s="88"/>
      <c r="KP26" s="88"/>
      <c r="KQ26" s="88"/>
      <c r="KR26" s="88"/>
      <c r="KS26" s="88"/>
      <c r="KT26" s="88"/>
      <c r="KU26" s="88"/>
      <c r="KV26" s="88"/>
      <c r="KW26" s="88"/>
      <c r="KX26" s="88"/>
      <c r="KY26" s="88"/>
      <c r="KZ26" s="88"/>
      <c r="LA26" s="88"/>
      <c r="LB26" s="88"/>
      <c r="LC26" s="88"/>
      <c r="LD26" s="88"/>
      <c r="LE26" s="88"/>
      <c r="LF26" s="88"/>
      <c r="LG26" s="88"/>
      <c r="LH26" s="88"/>
      <c r="LI26" s="88"/>
      <c r="LJ26" s="88"/>
      <c r="LK26" s="88"/>
      <c r="LL26" s="88"/>
      <c r="LM26" s="88"/>
      <c r="LN26" s="88"/>
      <c r="LO26" s="88"/>
      <c r="LP26" s="88"/>
      <c r="LQ26" s="88"/>
      <c r="LR26" s="88"/>
      <c r="LS26" s="88"/>
      <c r="LT26" s="88"/>
      <c r="LU26" s="88"/>
      <c r="LV26" s="88"/>
      <c r="LW26" s="88"/>
      <c r="LX26" s="88"/>
      <c r="LY26" s="88"/>
      <c r="LZ26" s="88"/>
      <c r="MA26" s="88"/>
      <c r="MB26" s="88"/>
      <c r="MC26" s="88"/>
      <c r="MD26" s="88"/>
      <c r="ME26" s="88"/>
      <c r="MF26" s="88"/>
      <c r="MG26" s="88"/>
      <c r="MH26" s="88"/>
      <c r="MI26" s="88"/>
      <c r="MJ26" s="88"/>
      <c r="MK26" s="88"/>
      <c r="ML26" s="88"/>
      <c r="MM26" s="88"/>
      <c r="MN26" s="88"/>
      <c r="MO26" s="88"/>
      <c r="MP26" s="88"/>
      <c r="MQ26" s="88"/>
      <c r="MR26" s="88"/>
      <c r="MS26" s="88"/>
      <c r="MT26" s="88"/>
      <c r="MU26" s="88"/>
      <c r="MV26" s="88"/>
      <c r="MW26" s="88"/>
      <c r="MX26" s="88"/>
      <c r="MY26" s="88"/>
      <c r="MZ26" s="88"/>
      <c r="NA26" s="88"/>
      <c r="NB26" s="88"/>
      <c r="NC26" s="88"/>
      <c r="ND26" s="88"/>
      <c r="NE26" s="88"/>
      <c r="NF26" s="88"/>
      <c r="NG26" s="88"/>
      <c r="NH26" s="88"/>
      <c r="NI26" s="88"/>
      <c r="NJ26" s="88"/>
      <c r="NK26" s="88"/>
      <c r="NL26" s="88"/>
      <c r="NM26" s="88"/>
      <c r="NN26" s="88"/>
      <c r="NO26" s="88"/>
      <c r="NP26" s="88"/>
      <c r="NQ26" s="88"/>
      <c r="NR26" s="88"/>
      <c r="NS26" s="88"/>
      <c r="NT26" s="88"/>
      <c r="NU26" s="88"/>
      <c r="NV26" s="88"/>
      <c r="NW26" s="88"/>
      <c r="NX26" s="88"/>
      <c r="NY26" s="88"/>
      <c r="NZ26" s="88"/>
      <c r="OA26" s="88"/>
      <c r="OB26" s="88"/>
      <c r="OC26" s="88"/>
      <c r="OD26" s="88"/>
      <c r="OE26" s="88"/>
      <c r="OF26" s="88"/>
      <c r="OG26" s="88"/>
      <c r="OH26" s="88"/>
      <c r="OI26" s="88"/>
      <c r="OJ26" s="88"/>
      <c r="OK26" s="88"/>
      <c r="OL26" s="88"/>
      <c r="OM26" s="88"/>
      <c r="ON26" s="88"/>
      <c r="OO26" s="88"/>
      <c r="OP26" s="88"/>
      <c r="OQ26" s="88"/>
      <c r="OR26" s="88"/>
      <c r="OS26" s="88"/>
      <c r="OT26" s="88"/>
      <c r="OU26" s="88"/>
      <c r="OV26" s="88"/>
      <c r="OW26" s="88"/>
      <c r="OX26" s="88"/>
      <c r="OY26" s="88"/>
      <c r="OZ26" s="88"/>
      <c r="PA26" s="88"/>
      <c r="PB26" s="88"/>
      <c r="PC26" s="88"/>
      <c r="PD26" s="88"/>
      <c r="PE26" s="88"/>
      <c r="PF26" s="88"/>
      <c r="PG26" s="88"/>
      <c r="PH26" s="88"/>
      <c r="PI26" s="88"/>
      <c r="PJ26" s="88"/>
      <c r="PK26" s="88"/>
      <c r="PL26" s="88"/>
      <c r="PM26" s="88"/>
      <c r="PN26" s="88"/>
      <c r="PO26" s="88"/>
      <c r="PP26" s="88"/>
      <c r="PQ26" s="88"/>
      <c r="PR26" s="88"/>
      <c r="PS26" s="88"/>
      <c r="PT26" s="88"/>
      <c r="PU26" s="88"/>
      <c r="PV26" s="88"/>
      <c r="PW26" s="88"/>
      <c r="PX26" s="88"/>
      <c r="PY26" s="88"/>
      <c r="PZ26" s="88"/>
      <c r="QA26" s="88"/>
      <c r="QB26" s="88"/>
      <c r="QC26" s="88"/>
      <c r="QD26" s="88"/>
      <c r="QE26" s="88"/>
      <c r="QF26" s="88"/>
      <c r="QG26" s="88"/>
      <c r="QH26" s="88"/>
      <c r="QI26" s="88"/>
      <c r="QJ26" s="88"/>
      <c r="QK26" s="88"/>
      <c r="QL26" s="88"/>
      <c r="QM26" s="88"/>
      <c r="QN26" s="88"/>
      <c r="QO26" s="88"/>
      <c r="QP26" s="88"/>
      <c r="QQ26" s="88"/>
      <c r="QR26" s="88"/>
      <c r="QS26" s="88"/>
      <c r="QT26" s="88"/>
      <c r="QU26" s="88"/>
      <c r="QV26" s="88"/>
      <c r="QW26" s="88"/>
      <c r="QX26" s="88"/>
      <c r="QY26" s="88"/>
      <c r="QZ26" s="88"/>
      <c r="RA26" s="88"/>
      <c r="RB26" s="88"/>
      <c r="RC26" s="88"/>
      <c r="RD26" s="88"/>
      <c r="RE26" s="88"/>
      <c r="RF26" s="88"/>
      <c r="RG26" s="88"/>
      <c r="RH26" s="88"/>
      <c r="RI26" s="88"/>
      <c r="RJ26" s="88"/>
      <c r="RK26" s="88"/>
      <c r="RL26" s="88"/>
      <c r="RM26" s="88"/>
      <c r="RN26" s="88"/>
      <c r="RO26" s="88"/>
      <c r="RP26" s="88"/>
      <c r="RQ26" s="88"/>
      <c r="RR26" s="88"/>
      <c r="RS26" s="88"/>
      <c r="RT26" s="88"/>
      <c r="RU26" s="88"/>
      <c r="RV26" s="88"/>
      <c r="RW26" s="88"/>
      <c r="RX26" s="88"/>
      <c r="RY26" s="88"/>
      <c r="RZ26" s="88"/>
      <c r="SA26" s="88"/>
      <c r="SB26" s="88"/>
      <c r="SC26" s="88"/>
      <c r="SD26" s="88"/>
      <c r="SE26" s="88"/>
      <c r="SF26" s="88"/>
      <c r="SG26" s="88"/>
      <c r="SH26" s="88"/>
      <c r="SI26" s="88"/>
      <c r="SJ26" s="88"/>
      <c r="SK26" s="88"/>
      <c r="SL26" s="88"/>
      <c r="SM26" s="88"/>
      <c r="SN26" s="88"/>
      <c r="SO26" s="88"/>
      <c r="SP26" s="88"/>
      <c r="SQ26" s="88"/>
      <c r="SR26" s="88"/>
      <c r="SS26" s="88"/>
      <c r="ST26" s="88"/>
      <c r="SU26" s="88"/>
      <c r="SV26" s="88"/>
      <c r="SW26" s="88"/>
      <c r="SX26" s="88"/>
      <c r="SY26" s="88"/>
      <c r="SZ26" s="88"/>
      <c r="TA26" s="88"/>
      <c r="TB26" s="88"/>
      <c r="TC26" s="88"/>
      <c r="TD26" s="88"/>
      <c r="TE26" s="88"/>
      <c r="TF26" s="88"/>
      <c r="TG26" s="88"/>
      <c r="TH26" s="88"/>
      <c r="TI26" s="88"/>
      <c r="TJ26" s="88"/>
      <c r="TK26" s="88"/>
      <c r="TL26" s="88"/>
      <c r="TM26" s="88"/>
      <c r="TN26" s="88"/>
      <c r="TO26" s="88"/>
      <c r="TP26" s="88"/>
      <c r="TQ26" s="88"/>
      <c r="TR26" s="88"/>
      <c r="TS26" s="88"/>
      <c r="TT26" s="88"/>
      <c r="TU26" s="88"/>
      <c r="TV26" s="88"/>
      <c r="TW26" s="88"/>
      <c r="TX26" s="88"/>
      <c r="TY26" s="88"/>
      <c r="TZ26" s="88"/>
      <c r="UA26" s="88"/>
      <c r="UB26" s="88"/>
      <c r="UC26" s="88"/>
      <c r="UD26" s="88"/>
      <c r="UE26" s="88"/>
      <c r="UF26" s="88"/>
      <c r="UG26" s="88"/>
      <c r="UH26" s="88"/>
      <c r="UI26" s="88"/>
      <c r="UJ26" s="88"/>
      <c r="UK26" s="88"/>
      <c r="UL26" s="88"/>
      <c r="UM26" s="88"/>
      <c r="UN26" s="88"/>
      <c r="UO26" s="88"/>
      <c r="UP26" s="88"/>
      <c r="UQ26" s="88"/>
      <c r="UR26" s="88"/>
      <c r="US26" s="88"/>
      <c r="UT26" s="88"/>
      <c r="UU26" s="88"/>
      <c r="UV26" s="88"/>
      <c r="UW26" s="88"/>
      <c r="UX26" s="88"/>
      <c r="UY26" s="88"/>
      <c r="UZ26" s="88"/>
      <c r="VA26" s="88"/>
      <c r="VB26" s="88"/>
      <c r="VC26" s="88"/>
      <c r="VD26" s="88"/>
      <c r="VE26" s="88"/>
      <c r="VF26" s="88"/>
      <c r="VG26" s="88"/>
      <c r="VH26" s="88"/>
      <c r="VI26" s="88"/>
      <c r="VJ26" s="88"/>
      <c r="VK26" s="88"/>
      <c r="VL26" s="88"/>
      <c r="VM26" s="88"/>
      <c r="VN26" s="88"/>
      <c r="VO26" s="88"/>
      <c r="VP26" s="88"/>
      <c r="VQ26" s="88"/>
      <c r="VR26" s="88"/>
      <c r="VS26" s="88"/>
      <c r="VT26" s="88"/>
      <c r="VU26" s="88"/>
      <c r="VV26" s="88"/>
      <c r="VW26" s="88"/>
      <c r="VX26" s="88"/>
      <c r="VY26" s="88"/>
      <c r="VZ26" s="88"/>
      <c r="WA26" s="88"/>
      <c r="WB26" s="88"/>
      <c r="WC26" s="88"/>
      <c r="WD26" s="88"/>
      <c r="WE26" s="88"/>
      <c r="WF26" s="88"/>
      <c r="WG26" s="88"/>
      <c r="WH26" s="88"/>
      <c r="WI26" s="88"/>
      <c r="WJ26" s="88"/>
      <c r="WK26" s="88"/>
      <c r="WL26" s="88"/>
      <c r="WM26" s="88"/>
      <c r="WN26" s="88"/>
      <c r="WO26" s="88"/>
      <c r="WP26" s="88"/>
      <c r="WQ26" s="88"/>
      <c r="WR26" s="88"/>
      <c r="WS26" s="88"/>
      <c r="WT26" s="88"/>
      <c r="WU26" s="88"/>
      <c r="WV26" s="88"/>
      <c r="WW26" s="88"/>
      <c r="WX26" s="88"/>
      <c r="WY26" s="88"/>
      <c r="WZ26" s="88"/>
      <c r="XA26" s="88"/>
      <c r="XB26" s="88"/>
      <c r="XC26" s="88"/>
      <c r="XD26" s="88"/>
      <c r="XE26" s="88"/>
      <c r="XF26" s="88"/>
      <c r="XG26" s="88"/>
      <c r="XH26" s="88"/>
      <c r="XI26" s="88"/>
      <c r="XJ26" s="88"/>
      <c r="XK26" s="88"/>
      <c r="XL26" s="88"/>
      <c r="XM26" s="88"/>
      <c r="XN26" s="88"/>
      <c r="XO26" s="88"/>
      <c r="XP26" s="88"/>
      <c r="XQ26" s="88"/>
      <c r="XR26" s="88"/>
      <c r="XS26" s="88"/>
      <c r="XT26" s="88"/>
      <c r="XU26" s="88"/>
      <c r="XV26" s="88"/>
      <c r="XW26" s="88"/>
      <c r="XX26" s="88"/>
      <c r="XY26" s="88"/>
      <c r="XZ26" s="88"/>
      <c r="YA26" s="88"/>
      <c r="YB26" s="88"/>
      <c r="YC26" s="88"/>
      <c r="YD26" s="88"/>
      <c r="YE26" s="88"/>
      <c r="YF26" s="88"/>
      <c r="YG26" s="88"/>
      <c r="YH26" s="88"/>
      <c r="YI26" s="88"/>
      <c r="YJ26" s="88"/>
      <c r="YK26" s="88"/>
      <c r="YL26" s="88"/>
      <c r="YM26" s="88"/>
      <c r="YN26" s="88"/>
      <c r="YO26" s="88"/>
      <c r="YP26" s="88"/>
      <c r="YQ26" s="88"/>
      <c r="YR26" s="88"/>
      <c r="YS26" s="88"/>
      <c r="YT26" s="88"/>
      <c r="YU26" s="88"/>
      <c r="YV26" s="88"/>
      <c r="YW26" s="88"/>
      <c r="YX26" s="88"/>
      <c r="YY26" s="88"/>
      <c r="YZ26" s="88"/>
      <c r="ZA26" s="88"/>
      <c r="ZB26" s="88"/>
      <c r="ZC26" s="88"/>
      <c r="ZD26" s="88"/>
      <c r="ZE26" s="88"/>
      <c r="ZF26" s="88"/>
      <c r="ZG26" s="88"/>
      <c r="ZH26" s="88"/>
      <c r="ZI26" s="88"/>
      <c r="ZJ26" s="88"/>
      <c r="ZK26" s="88"/>
      <c r="ZL26" s="88"/>
      <c r="ZM26" s="88"/>
      <c r="ZN26" s="88"/>
      <c r="ZO26" s="88"/>
      <c r="ZP26" s="88"/>
      <c r="ZQ26" s="88"/>
      <c r="ZR26" s="88"/>
      <c r="ZS26" s="88"/>
      <c r="ZT26" s="88"/>
      <c r="ZU26" s="88"/>
      <c r="ZV26" s="88"/>
      <c r="ZW26" s="88"/>
      <c r="ZX26" s="88"/>
      <c r="ZY26" s="88"/>
      <c r="ZZ26" s="88"/>
      <c r="AAA26" s="88"/>
      <c r="AAB26" s="88"/>
      <c r="AAC26" s="88"/>
      <c r="AAD26" s="88"/>
      <c r="AAE26" s="88"/>
      <c r="AAF26" s="88"/>
      <c r="AAG26" s="88"/>
      <c r="AAH26" s="88"/>
      <c r="AAI26" s="88"/>
      <c r="AAJ26" s="88"/>
      <c r="AAK26" s="88"/>
      <c r="AAL26" s="88"/>
      <c r="AAM26" s="88"/>
      <c r="AAN26" s="88"/>
      <c r="AAO26" s="88"/>
      <c r="AAP26" s="88"/>
      <c r="AAQ26" s="88"/>
      <c r="AAR26" s="88"/>
      <c r="AAS26" s="88"/>
      <c r="AAT26" s="88"/>
      <c r="AAU26" s="88"/>
      <c r="AAV26" s="88"/>
      <c r="AAW26" s="88"/>
      <c r="AAX26" s="88"/>
      <c r="AAY26" s="88"/>
      <c r="AAZ26" s="88"/>
      <c r="ABA26" s="88"/>
      <c r="ABB26" s="88"/>
      <c r="ABC26" s="88"/>
      <c r="ABD26" s="88"/>
      <c r="ABE26" s="88"/>
      <c r="ABF26" s="88"/>
      <c r="ABG26" s="88"/>
      <c r="ABH26" s="88"/>
      <c r="ABI26" s="88"/>
      <c r="ABJ26" s="88"/>
      <c r="ABK26" s="88"/>
      <c r="ABL26" s="88"/>
      <c r="ABM26" s="88"/>
      <c r="ABN26" s="88"/>
      <c r="ABO26" s="88"/>
      <c r="ABP26" s="88"/>
      <c r="ABQ26" s="88"/>
      <c r="ABR26" s="88"/>
      <c r="ABS26" s="88"/>
      <c r="ABT26" s="88"/>
      <c r="ABU26" s="88"/>
      <c r="ABV26" s="88"/>
      <c r="ABW26" s="88"/>
      <c r="ABX26" s="88"/>
      <c r="ABY26" s="88"/>
      <c r="ABZ26" s="88"/>
      <c r="ACA26" s="88"/>
      <c r="ACB26" s="88"/>
      <c r="ACC26" s="88"/>
      <c r="ACD26" s="88"/>
      <c r="ACE26" s="88"/>
      <c r="ACF26" s="88"/>
      <c r="ACG26" s="88"/>
      <c r="ACH26" s="88"/>
      <c r="ACI26" s="88"/>
      <c r="ACJ26" s="88"/>
      <c r="ACK26" s="88"/>
      <c r="ACL26" s="88"/>
      <c r="ACM26" s="88"/>
      <c r="ACN26" s="88"/>
      <c r="ACO26" s="88"/>
      <c r="ACP26" s="88"/>
      <c r="ACQ26" s="88"/>
      <c r="ACR26" s="88"/>
      <c r="ACS26" s="88"/>
      <c r="ACT26" s="88"/>
      <c r="ACU26" s="88"/>
      <c r="ACV26" s="88"/>
      <c r="ACW26" s="88"/>
      <c r="ACX26" s="88"/>
      <c r="ACY26" s="88"/>
      <c r="ACZ26" s="88"/>
      <c r="ADA26" s="88"/>
      <c r="ADB26" s="88"/>
      <c r="ADC26" s="88"/>
      <c r="ADD26" s="88"/>
      <c r="ADE26" s="88"/>
      <c r="ADF26" s="88"/>
      <c r="ADG26" s="88"/>
      <c r="ADH26" s="88"/>
      <c r="ADI26" s="88"/>
      <c r="ADJ26" s="88"/>
      <c r="ADK26" s="88"/>
      <c r="ADL26" s="88"/>
      <c r="ADM26" s="88"/>
      <c r="ADN26" s="88"/>
      <c r="ADO26" s="88"/>
      <c r="ADP26" s="88"/>
      <c r="ADQ26" s="88"/>
      <c r="ADR26" s="88"/>
      <c r="ADS26" s="88"/>
      <c r="ADT26" s="88"/>
      <c r="ADU26" s="88"/>
      <c r="ADV26" s="88"/>
      <c r="ADW26" s="88"/>
      <c r="ADX26" s="88"/>
      <c r="ADY26" s="88"/>
      <c r="ADZ26" s="88"/>
      <c r="AEA26" s="88"/>
      <c r="AEB26" s="88"/>
      <c r="AEC26" s="88"/>
      <c r="AED26" s="88"/>
      <c r="AEE26" s="88"/>
      <c r="AEF26" s="88"/>
      <c r="AEG26" s="88"/>
      <c r="AEH26" s="88"/>
      <c r="AEI26" s="88"/>
      <c r="AEJ26" s="88"/>
      <c r="AEK26" s="88"/>
      <c r="AEL26" s="88"/>
      <c r="AEM26" s="88"/>
      <c r="AEN26" s="88"/>
      <c r="AEO26" s="88"/>
      <c r="AEP26" s="88"/>
      <c r="AEQ26" s="88"/>
      <c r="AER26" s="88"/>
      <c r="AES26" s="88"/>
      <c r="AET26" s="88"/>
      <c r="AEU26" s="88"/>
      <c r="AEV26" s="88"/>
      <c r="AEW26" s="88"/>
      <c r="AEX26" s="88"/>
      <c r="AEY26" s="88"/>
      <c r="AEZ26" s="88"/>
      <c r="AFA26" s="88"/>
      <c r="AFB26" s="88"/>
      <c r="AFC26" s="88"/>
      <c r="AFD26" s="88"/>
      <c r="AFE26" s="88"/>
      <c r="AFF26" s="88"/>
      <c r="AFG26" s="88"/>
      <c r="AFH26" s="88"/>
      <c r="AFI26" s="88"/>
      <c r="AFJ26" s="88"/>
      <c r="AFK26" s="88"/>
      <c r="AFL26" s="88"/>
      <c r="AFM26" s="88"/>
      <c r="AFN26" s="88"/>
      <c r="AFO26" s="88"/>
      <c r="AFP26" s="88"/>
      <c r="AFQ26" s="88"/>
      <c r="AFR26" s="88"/>
      <c r="AFS26" s="88"/>
      <c r="AFT26" s="88"/>
      <c r="AFU26" s="88"/>
      <c r="AFV26" s="88"/>
      <c r="AFW26" s="88"/>
      <c r="AFX26" s="88"/>
      <c r="AFY26" s="88"/>
      <c r="AFZ26" s="88"/>
      <c r="AGA26" s="88"/>
      <c r="AGB26" s="88"/>
      <c r="AGC26" s="88"/>
      <c r="AGD26" s="88"/>
      <c r="AGE26" s="88"/>
      <c r="AGF26" s="88"/>
      <c r="AGG26" s="88"/>
      <c r="AGH26" s="88"/>
      <c r="AGI26" s="88"/>
      <c r="AGJ26" s="88"/>
      <c r="AGK26" s="88"/>
      <c r="AGL26" s="88"/>
      <c r="AGM26" s="88"/>
      <c r="AGN26" s="88"/>
      <c r="AGO26" s="88"/>
      <c r="AGP26" s="88"/>
      <c r="AGQ26" s="88"/>
      <c r="AGR26" s="88"/>
      <c r="AGS26" s="88"/>
      <c r="AGT26" s="88"/>
      <c r="AGU26" s="88"/>
      <c r="AGV26" s="88"/>
      <c r="AGW26" s="88"/>
      <c r="AGX26" s="88"/>
      <c r="AGY26" s="88"/>
      <c r="AGZ26" s="88"/>
      <c r="AHA26" s="88"/>
      <c r="AHB26" s="88"/>
      <c r="AHC26" s="88"/>
      <c r="AHD26" s="88"/>
      <c r="AHE26" s="88"/>
      <c r="AHF26" s="88"/>
      <c r="AHG26" s="88"/>
      <c r="AHH26" s="88"/>
      <c r="AHI26" s="88"/>
      <c r="AHJ26" s="88"/>
      <c r="AHK26" s="88"/>
      <c r="AHL26" s="88"/>
      <c r="AHM26" s="88"/>
      <c r="AHN26" s="88"/>
      <c r="AHO26" s="88"/>
      <c r="AHP26" s="88"/>
      <c r="AHQ26" s="88"/>
      <c r="AHR26" s="88"/>
      <c r="AHS26" s="88"/>
      <c r="AHT26" s="88"/>
      <c r="AHU26" s="88"/>
      <c r="AHV26" s="88"/>
      <c r="AHW26" s="88"/>
      <c r="AHX26" s="88"/>
      <c r="AHY26" s="88"/>
      <c r="AHZ26" s="88"/>
      <c r="AIA26" s="88"/>
      <c r="AIB26" s="88"/>
      <c r="AIC26" s="88"/>
      <c r="AID26" s="88"/>
      <c r="AIE26" s="88"/>
      <c r="AIF26" s="88"/>
      <c r="AIG26" s="88"/>
      <c r="AIH26" s="88"/>
      <c r="AII26" s="88"/>
      <c r="AIJ26" s="88"/>
      <c r="AIK26" s="88"/>
      <c r="AIL26" s="88"/>
      <c r="AIM26" s="88"/>
      <c r="AIN26" s="88"/>
      <c r="AIO26" s="88"/>
      <c r="AIP26" s="88"/>
      <c r="AIQ26" s="88"/>
      <c r="AIR26" s="88"/>
      <c r="AIS26" s="88"/>
      <c r="AIT26" s="88"/>
      <c r="AIU26" s="88"/>
      <c r="AIV26" s="88"/>
      <c r="AIW26" s="88"/>
      <c r="AIX26" s="88"/>
      <c r="AIY26" s="88"/>
      <c r="AIZ26" s="88"/>
      <c r="AJA26" s="88"/>
      <c r="AJB26" s="88"/>
      <c r="AJC26" s="88"/>
      <c r="AJD26" s="88"/>
      <c r="AJE26" s="88"/>
      <c r="AJF26" s="88"/>
      <c r="AJG26" s="88"/>
      <c r="AJH26" s="88"/>
      <c r="AJI26" s="88"/>
      <c r="AJJ26" s="88"/>
      <c r="AJK26" s="88"/>
      <c r="AJL26" s="88"/>
      <c r="AJM26" s="88"/>
      <c r="AJN26" s="88"/>
      <c r="AJO26" s="88"/>
      <c r="AJP26" s="88"/>
      <c r="AJQ26" s="88"/>
      <c r="AJR26" s="88"/>
      <c r="AJS26" s="88"/>
      <c r="AJT26" s="88"/>
      <c r="AJU26" s="88"/>
      <c r="AJV26" s="88"/>
      <c r="AJW26" s="88"/>
      <c r="AJX26" s="88"/>
      <c r="AJY26" s="88"/>
      <c r="AJZ26" s="88"/>
      <c r="AKA26" s="88"/>
      <c r="AKB26" s="88"/>
      <c r="AKC26" s="88"/>
      <c r="AKD26" s="88"/>
      <c r="AKE26" s="88"/>
      <c r="AKF26" s="88"/>
      <c r="AKG26" s="88"/>
      <c r="AKH26" s="88"/>
      <c r="AKI26" s="88"/>
      <c r="AKJ26" s="88"/>
      <c r="AKK26" s="88"/>
      <c r="AKL26" s="88"/>
      <c r="AKM26" s="88"/>
      <c r="AKN26" s="88"/>
      <c r="AKO26" s="88"/>
      <c r="AKP26" s="88"/>
      <c r="AKQ26" s="88"/>
      <c r="AKR26" s="88"/>
      <c r="AKS26" s="88"/>
      <c r="AKT26" s="88"/>
      <c r="AKU26" s="88"/>
      <c r="AKV26" s="88"/>
      <c r="AKW26" s="88"/>
      <c r="AKX26" s="88"/>
      <c r="AKY26" s="88"/>
      <c r="AKZ26" s="88"/>
      <c r="ALA26" s="88"/>
      <c r="ALB26" s="88"/>
      <c r="ALC26" s="88"/>
      <c r="ALD26" s="88"/>
      <c r="ALE26" s="88"/>
      <c r="ALF26" s="88"/>
      <c r="ALG26" s="88"/>
      <c r="ALH26" s="88"/>
      <c r="ALI26" s="88"/>
      <c r="ALJ26" s="88"/>
      <c r="ALK26" s="88"/>
      <c r="ALL26" s="88"/>
      <c r="ALM26" s="88"/>
      <c r="ALN26" s="88"/>
      <c r="ALO26" s="88"/>
      <c r="ALP26" s="88"/>
      <c r="ALQ26" s="88"/>
      <c r="ALR26" s="88"/>
      <c r="ALS26" s="88"/>
      <c r="ALT26" s="88"/>
      <c r="ALU26" s="88"/>
      <c r="ALV26" s="88"/>
      <c r="ALW26" s="88"/>
      <c r="ALX26" s="88"/>
      <c r="ALY26" s="88"/>
      <c r="ALZ26" s="88"/>
      <c r="AMA26" s="88"/>
      <c r="AMB26" s="88"/>
      <c r="AMC26" s="88"/>
      <c r="AMD26" s="88"/>
      <c r="AME26" s="88"/>
      <c r="AMF26" s="88"/>
      <c r="AMG26" s="88"/>
      <c r="AMH26" s="88"/>
      <c r="AMI26" s="88"/>
      <c r="AMJ26" s="88"/>
    </row>
    <row r="27" customFormat="false" ht="26.85" hidden="false" customHeight="false" outlineLevel="0" collapsed="false">
      <c r="A27" s="176"/>
      <c r="B27" s="142" t="s">
        <v>206</v>
      </c>
      <c r="C27" s="146" t="n">
        <v>1417226299.78</v>
      </c>
      <c r="D27" s="146"/>
      <c r="E27" s="146" t="n">
        <v>997581040</v>
      </c>
      <c r="F27" s="146"/>
      <c r="G27" s="146" t="n">
        <v>931184200</v>
      </c>
      <c r="H27" s="146"/>
      <c r="I27" s="146" t="n">
        <v>956567600</v>
      </c>
      <c r="J27" s="142"/>
      <c r="K27" s="142"/>
      <c r="L27" s="142"/>
      <c r="Q27" s="173" t="s">
        <v>207</v>
      </c>
    </row>
    <row r="28" customFormat="false" ht="29.25" hidden="false" customHeight="true" outlineLevel="0" collapsed="false">
      <c r="A28" s="176"/>
      <c r="B28" s="142" t="s">
        <v>208</v>
      </c>
      <c r="C28" s="177" t="n">
        <f aca="false">C26/C27*100</f>
        <v>90.0584176209635</v>
      </c>
      <c r="D28" s="177"/>
      <c r="E28" s="177" t="n">
        <f aca="false">E26/E27*100</f>
        <v>86.9874279707642</v>
      </c>
      <c r="F28" s="177"/>
      <c r="G28" s="177" t="n">
        <f aca="false">G26/G27*100</f>
        <v>84.5144960460025</v>
      </c>
      <c r="H28" s="177"/>
      <c r="I28" s="177" t="n">
        <f aca="false">I26/I27*100</f>
        <v>83.4928714468272</v>
      </c>
      <c r="J28" s="142"/>
      <c r="K28" s="142"/>
      <c r="L28" s="142"/>
      <c r="Q28" s="173" t="s">
        <v>209</v>
      </c>
    </row>
    <row r="29" customFormat="false" ht="52.2" hidden="false" customHeight="false" outlineLevel="0" collapsed="false">
      <c r="Q29" s="173" t="s">
        <v>210</v>
      </c>
    </row>
    <row r="30" customFormat="false" ht="52.2" hidden="false" customHeight="false" outlineLevel="0" collapsed="false">
      <c r="B30" s="131" t="s">
        <v>141</v>
      </c>
      <c r="E30" s="178" t="n">
        <f aca="false">E14+E15+E16+E17</f>
        <v>508197256.18</v>
      </c>
      <c r="F30" s="131" t="n">
        <f aca="false">E30/E26*100</f>
        <v>58.5635830094325</v>
      </c>
      <c r="G30" s="178" t="n">
        <f aca="false">G14+G15+G16+G17</f>
        <v>533197512.88</v>
      </c>
      <c r="H30" s="131" t="n">
        <f aca="false">G30/G26*100</f>
        <v>67.7518737215637</v>
      </c>
      <c r="I30" s="178" t="n">
        <f aca="false">I14+I15+I16+I17</f>
        <v>533455685.79</v>
      </c>
      <c r="J30" s="131" t="n">
        <f aca="false">I30/I26*100</f>
        <v>66.7933589742237</v>
      </c>
      <c r="Q30" s="173" t="s">
        <v>211</v>
      </c>
    </row>
    <row r="31" customFormat="false" ht="39.55" hidden="false" customHeight="false" outlineLevel="0" collapsed="false">
      <c r="Q31" s="173" t="s">
        <v>212</v>
      </c>
    </row>
    <row r="32" customFormat="false" ht="39.55" hidden="false" customHeight="false" outlineLevel="0" collapsed="false">
      <c r="B32" s="131" t="s">
        <v>142</v>
      </c>
      <c r="E32" s="131" t="n">
        <v>2000</v>
      </c>
      <c r="F32" s="131" t="n">
        <f aca="false">E32/E26*100</f>
        <v>0.000230475793787795</v>
      </c>
      <c r="G32" s="131" t="n">
        <v>1000</v>
      </c>
      <c r="H32" s="131" t="n">
        <f aca="false">G32/G26*100</f>
        <v>0.00012706712256704</v>
      </c>
      <c r="I32" s="131" t="n">
        <v>1000</v>
      </c>
      <c r="J32" s="131" t="n">
        <f aca="false">I32/I26*100</f>
        <v>0.000125208823813188</v>
      </c>
      <c r="Q32" s="173" t="s">
        <v>213</v>
      </c>
    </row>
    <row r="33" customFormat="false" ht="39.55" hidden="false" customHeight="false" outlineLevel="0" collapsed="false">
      <c r="Q33" s="173" t="s">
        <v>214</v>
      </c>
    </row>
    <row r="34" customFormat="false" ht="39.55" hidden="false" customHeight="false" outlineLevel="0" collapsed="false">
      <c r="Q34" s="173" t="s">
        <v>215</v>
      </c>
    </row>
    <row r="35" customFormat="false" ht="39.55" hidden="false" customHeight="false" outlineLevel="0" collapsed="false">
      <c r="Q35" s="173" t="s">
        <v>216</v>
      </c>
    </row>
    <row r="36" customFormat="false" ht="39.55" hidden="false" customHeight="false" outlineLevel="0" collapsed="false">
      <c r="Q36" s="173" t="s">
        <v>217</v>
      </c>
    </row>
    <row r="37" customFormat="false" ht="64.9" hidden="false" customHeight="false" outlineLevel="0" collapsed="false">
      <c r="Q37" s="173" t="s">
        <v>218</v>
      </c>
    </row>
    <row r="38" customFormat="false" ht="39.55" hidden="false" customHeight="false" outlineLevel="0" collapsed="false">
      <c r="Q38" s="173" t="s">
        <v>219</v>
      </c>
    </row>
    <row r="39" customFormat="false" ht="26.85" hidden="false" customHeight="false" outlineLevel="0" collapsed="false">
      <c r="Q39" s="173" t="s">
        <v>220</v>
      </c>
    </row>
    <row r="40" customFormat="false" ht="52.2" hidden="false" customHeight="false" outlineLevel="0" collapsed="false">
      <c r="Q40" s="173" t="s">
        <v>221</v>
      </c>
    </row>
    <row r="41" customFormat="false" ht="52.2" hidden="false" customHeight="false" outlineLevel="0" collapsed="false">
      <c r="Q41" s="173" t="s">
        <v>222</v>
      </c>
    </row>
    <row r="42" customFormat="false" ht="52.2" hidden="false" customHeight="false" outlineLevel="0" collapsed="false">
      <c r="Q42" s="173" t="s">
        <v>223</v>
      </c>
    </row>
    <row r="43" customFormat="false" ht="26.85" hidden="false" customHeight="false" outlineLevel="0" collapsed="false">
      <c r="Q43" s="173" t="s">
        <v>224</v>
      </c>
    </row>
    <row r="44" customFormat="false" ht="64.9" hidden="false" customHeight="false" outlineLevel="0" collapsed="false">
      <c r="Q44" s="173" t="s">
        <v>225</v>
      </c>
    </row>
    <row r="45" customFormat="false" ht="39.55" hidden="false" customHeight="false" outlineLevel="0" collapsed="false">
      <c r="Q45" s="173" t="s">
        <v>226</v>
      </c>
    </row>
    <row r="46" customFormat="false" ht="15" hidden="false" customHeight="false" outlineLevel="0" collapsed="false">
      <c r="Q46" s="173" t="s">
        <v>227</v>
      </c>
    </row>
    <row r="47" customFormat="false" ht="26.85" hidden="false" customHeight="false" outlineLevel="0" collapsed="false">
      <c r="Q47" s="173" t="s">
        <v>228</v>
      </c>
    </row>
    <row r="48" customFormat="false" ht="26.85" hidden="false" customHeight="false" outlineLevel="0" collapsed="false">
      <c r="Q48" s="173" t="s">
        <v>229</v>
      </c>
    </row>
    <row r="49" customFormat="false" ht="26.85" hidden="false" customHeight="false" outlineLevel="0" collapsed="false">
      <c r="Q49" s="173" t="s">
        <v>230</v>
      </c>
    </row>
    <row r="50" customFormat="false" ht="26.85" hidden="false" customHeight="false" outlineLevel="0" collapsed="false">
      <c r="Q50" s="173" t="s">
        <v>231</v>
      </c>
    </row>
    <row r="51" customFormat="false" ht="52.2" hidden="false" customHeight="false" outlineLevel="0" collapsed="false">
      <c r="Q51" s="173" t="s">
        <v>232</v>
      </c>
    </row>
    <row r="52" customFormat="false" ht="26.85" hidden="false" customHeight="false" outlineLevel="0" collapsed="false">
      <c r="Q52" s="173" t="s">
        <v>233</v>
      </c>
    </row>
    <row r="53" customFormat="false" ht="39.55" hidden="false" customHeight="false" outlineLevel="0" collapsed="false">
      <c r="Q53" s="173" t="s">
        <v>234</v>
      </c>
    </row>
    <row r="54" customFormat="false" ht="39.55" hidden="false" customHeight="false" outlineLevel="0" collapsed="false">
      <c r="Q54" s="173" t="s">
        <v>235</v>
      </c>
    </row>
    <row r="55" customFormat="false" ht="39.55" hidden="false" customHeight="false" outlineLevel="0" collapsed="false">
      <c r="Q55" s="173" t="s">
        <v>236</v>
      </c>
    </row>
    <row r="56" customFormat="false" ht="39.55" hidden="false" customHeight="false" outlineLevel="0" collapsed="false">
      <c r="Q56" s="173" t="s">
        <v>237</v>
      </c>
    </row>
    <row r="57" customFormat="false" ht="26.85" hidden="false" customHeight="false" outlineLevel="0" collapsed="false">
      <c r="Q57" s="173" t="s">
        <v>238</v>
      </c>
    </row>
    <row r="58" customFormat="false" ht="39.55" hidden="false" customHeight="false" outlineLevel="0" collapsed="false">
      <c r="Q58" s="173" t="s">
        <v>239</v>
      </c>
    </row>
    <row r="59" customFormat="false" ht="39.55" hidden="false" customHeight="false" outlineLevel="0" collapsed="false">
      <c r="Q59" s="173" t="s">
        <v>240</v>
      </c>
    </row>
    <row r="60" customFormat="false" ht="39.55" hidden="false" customHeight="false" outlineLevel="0" collapsed="false">
      <c r="Q60" s="173" t="s">
        <v>241</v>
      </c>
    </row>
    <row r="61" customFormat="false" ht="26.85" hidden="false" customHeight="false" outlineLevel="0" collapsed="false">
      <c r="Q61" s="173" t="s">
        <v>242</v>
      </c>
    </row>
    <row r="62" customFormat="false" ht="52.2" hidden="false" customHeight="false" outlineLevel="0" collapsed="false">
      <c r="Q62" s="173" t="s">
        <v>243</v>
      </c>
    </row>
    <row r="63" customFormat="false" ht="39.55" hidden="false" customHeight="false" outlineLevel="0" collapsed="false">
      <c r="Q63" s="173" t="s">
        <v>244</v>
      </c>
    </row>
    <row r="64" customFormat="false" ht="15" hidden="false" customHeight="false" outlineLevel="0" collapsed="false">
      <c r="Q64" s="179" t="s">
        <v>245</v>
      </c>
    </row>
  </sheetData>
  <mergeCells count="11">
    <mergeCell ref="B2:L2"/>
    <mergeCell ref="G4:H4"/>
    <mergeCell ref="I4:J4"/>
    <mergeCell ref="A5:A7"/>
    <mergeCell ref="B5:B7"/>
    <mergeCell ref="C5:D6"/>
    <mergeCell ref="E5:J5"/>
    <mergeCell ref="K5:L6"/>
    <mergeCell ref="E6:F6"/>
    <mergeCell ref="G6:H6"/>
    <mergeCell ref="I6:J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3:E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9" activeCellId="0" sqref="A39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0" width="59.96"/>
    <col collapsed="false" customWidth="true" hidden="false" outlineLevel="0" max="2" min="2" style="0" width="20.03"/>
    <col collapsed="false" customWidth="true" hidden="false" outlineLevel="0" max="3" min="3" style="0" width="14.33"/>
    <col collapsed="false" customWidth="true" hidden="false" outlineLevel="0" max="4" min="4" style="0" width="13.49"/>
    <col collapsed="false" customWidth="true" hidden="false" outlineLevel="0" max="5" min="5" style="0" width="14.47"/>
  </cols>
  <sheetData>
    <row r="3" customFormat="false" ht="12.8" hidden="false" customHeight="true" outlineLevel="0" collapsed="false">
      <c r="A3" s="133"/>
      <c r="B3" s="133"/>
      <c r="C3" s="133"/>
      <c r="D3" s="133"/>
      <c r="E3" s="109" t="s">
        <v>246</v>
      </c>
    </row>
    <row r="4" customFormat="false" ht="12.8" hidden="false" customHeight="true" outlineLevel="0" collapsed="false">
      <c r="A4" s="180" t="s">
        <v>104</v>
      </c>
      <c r="B4" s="180"/>
      <c r="C4" s="180"/>
      <c r="D4" s="180"/>
      <c r="E4" s="180"/>
    </row>
    <row r="5" customFormat="false" ht="29.1" hidden="false" customHeight="true" outlineLevel="0" collapsed="false">
      <c r="A5" s="181" t="s">
        <v>101</v>
      </c>
      <c r="B5" s="181"/>
      <c r="C5" s="181"/>
      <c r="D5" s="181"/>
      <c r="E5" s="181"/>
    </row>
    <row r="6" customFormat="false" ht="12.8" hidden="false" customHeight="true" outlineLevel="0" collapsed="false">
      <c r="A6" s="182"/>
      <c r="B6" s="182"/>
      <c r="C6" s="182"/>
      <c r="D6" s="182"/>
      <c r="E6" s="182"/>
    </row>
    <row r="7" customFormat="false" ht="12.8" hidden="false" customHeight="true" outlineLevel="0" collapsed="false">
      <c r="A7" s="183" t="s">
        <v>247</v>
      </c>
      <c r="B7" s="183"/>
      <c r="C7" s="183"/>
      <c r="D7" s="183"/>
      <c r="E7" s="183"/>
    </row>
    <row r="8" customFormat="false" ht="12.8" hidden="false" customHeight="true" outlineLevel="0" collapsed="false">
      <c r="A8" s="182"/>
      <c r="B8" s="182"/>
      <c r="C8" s="184"/>
      <c r="D8" s="184"/>
      <c r="E8" s="184"/>
    </row>
    <row r="9" customFormat="false" ht="12.8" hidden="false" customHeight="true" outlineLevel="0" collapsed="false">
      <c r="A9" s="3" t="s">
        <v>1</v>
      </c>
      <c r="B9" s="3" t="s">
        <v>11</v>
      </c>
      <c r="C9" s="3" t="s">
        <v>105</v>
      </c>
      <c r="D9" s="3"/>
      <c r="E9" s="3"/>
    </row>
    <row r="10" customFormat="false" ht="21.6" hidden="false" customHeight="true" outlineLevel="0" collapsed="false">
      <c r="A10" s="3"/>
      <c r="B10" s="3"/>
      <c r="C10" s="3" t="n">
        <v>2026</v>
      </c>
      <c r="D10" s="3" t="n">
        <v>2027</v>
      </c>
      <c r="E10" s="3" t="n">
        <v>2028</v>
      </c>
    </row>
    <row r="11" customFormat="false" ht="12.8" hidden="false" customHeight="true" outlineLevel="0" collapsed="false">
      <c r="A11" s="185" t="s">
        <v>248</v>
      </c>
      <c r="B11" s="185" t="n">
        <f aca="false">-(B17+B20)</f>
        <v>-101700727.8</v>
      </c>
      <c r="C11" s="185" t="n">
        <f aca="false">-(C17+C20)</f>
        <v>-62340271.47</v>
      </c>
      <c r="D11" s="185" t="n">
        <f aca="false">-(D17+D20)</f>
        <v>-35290150</v>
      </c>
      <c r="E11" s="185" t="n">
        <f aca="false">-(E17+E20)</f>
        <v>-32218100.5</v>
      </c>
    </row>
    <row r="12" customFormat="false" ht="12.8" hidden="false" customHeight="true" outlineLevel="0" collapsed="false">
      <c r="A12" s="186" t="s">
        <v>249</v>
      </c>
      <c r="B12" s="187" t="n">
        <v>101700727.8</v>
      </c>
      <c r="C12" s="187" t="n">
        <f aca="false">C14+C17+C20</f>
        <v>62340271.47</v>
      </c>
      <c r="D12" s="187" t="n">
        <f aca="false">D14+D17+D20</f>
        <v>35290150</v>
      </c>
      <c r="E12" s="187" t="n">
        <f aca="false">E14+E17+E20</f>
        <v>32218100.5</v>
      </c>
    </row>
    <row r="13" customFormat="false" ht="12.8" hidden="false" customHeight="true" outlineLevel="0" collapsed="false">
      <c r="A13" s="93" t="s">
        <v>250</v>
      </c>
      <c r="B13" s="188"/>
      <c r="C13" s="188"/>
      <c r="D13" s="188"/>
      <c r="E13" s="188"/>
    </row>
    <row r="14" customFormat="false" ht="12.8" hidden="false" customHeight="true" outlineLevel="0" collapsed="false">
      <c r="A14" s="93" t="s">
        <v>251</v>
      </c>
      <c r="B14" s="188" t="n">
        <f aca="false">B15-B16</f>
        <v>0</v>
      </c>
      <c r="C14" s="188" t="n">
        <f aca="false">C15-C16</f>
        <v>0</v>
      </c>
      <c r="D14" s="188" t="n">
        <f aca="false">D15-D16</f>
        <v>0</v>
      </c>
      <c r="E14" s="188" t="n">
        <f aca="false">E15-E16</f>
        <v>0</v>
      </c>
    </row>
    <row r="15" customFormat="false" ht="12.8" hidden="false" customHeight="true" outlineLevel="0" collapsed="false">
      <c r="A15" s="93" t="s">
        <v>252</v>
      </c>
      <c r="B15" s="188" t="n">
        <v>0</v>
      </c>
      <c r="C15" s="188" t="n">
        <v>0</v>
      </c>
      <c r="D15" s="188" t="n">
        <v>0</v>
      </c>
      <c r="E15" s="188" t="n">
        <v>0</v>
      </c>
    </row>
    <row r="16" customFormat="false" ht="12.8" hidden="false" customHeight="true" outlineLevel="0" collapsed="false">
      <c r="A16" s="93" t="s">
        <v>253</v>
      </c>
      <c r="B16" s="188" t="n">
        <v>0</v>
      </c>
      <c r="C16" s="188" t="n">
        <v>0</v>
      </c>
      <c r="D16" s="188" t="n">
        <v>0</v>
      </c>
      <c r="E16" s="188" t="n">
        <v>0</v>
      </c>
    </row>
    <row r="17" customFormat="false" ht="31.3" hidden="false" customHeight="true" outlineLevel="0" collapsed="false">
      <c r="A17" s="93" t="s">
        <v>254</v>
      </c>
      <c r="B17" s="185" t="n">
        <f aca="false">B18+B19</f>
        <v>-17140000</v>
      </c>
      <c r="C17" s="185" t="n">
        <v>-17140000</v>
      </c>
      <c r="D17" s="185" t="n">
        <f aca="false">D18+D19</f>
        <v>0</v>
      </c>
      <c r="E17" s="185" t="n">
        <f aca="false">E18+E19</f>
        <v>0</v>
      </c>
    </row>
    <row r="18" customFormat="false" ht="12.8" hidden="false" customHeight="true" outlineLevel="0" collapsed="false">
      <c r="A18" s="93" t="s">
        <v>252</v>
      </c>
      <c r="B18" s="188" t="n">
        <v>0</v>
      </c>
      <c r="C18" s="188" t="n">
        <v>0</v>
      </c>
      <c r="D18" s="188" t="n">
        <v>0</v>
      </c>
      <c r="E18" s="188" t="n">
        <v>0</v>
      </c>
    </row>
    <row r="19" customFormat="false" ht="12.8" hidden="false" customHeight="true" outlineLevel="0" collapsed="false">
      <c r="A19" s="93" t="s">
        <v>253</v>
      </c>
      <c r="B19" s="188" t="n">
        <v>-17140000</v>
      </c>
      <c r="C19" s="188" t="n">
        <v>-17140000</v>
      </c>
      <c r="D19" s="188" t="n">
        <v>0</v>
      </c>
      <c r="E19" s="188" t="n">
        <v>0</v>
      </c>
    </row>
    <row r="20" customFormat="false" ht="30.55" hidden="false" customHeight="true" outlineLevel="0" collapsed="false">
      <c r="A20" s="93" t="s">
        <v>255</v>
      </c>
      <c r="B20" s="185" t="n">
        <v>118840727.8</v>
      </c>
      <c r="C20" s="185" t="n">
        <v>79480271.47</v>
      </c>
      <c r="D20" s="185" t="n">
        <v>35290150</v>
      </c>
      <c r="E20" s="185" t="n">
        <v>32218100.5</v>
      </c>
    </row>
  </sheetData>
  <mergeCells count="6">
    <mergeCell ref="A4:E4"/>
    <mergeCell ref="A5:E5"/>
    <mergeCell ref="A7:E7"/>
    <mergeCell ref="A9:A10"/>
    <mergeCell ref="B9:B10"/>
    <mergeCell ref="C9:E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I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31" width="24.41"/>
    <col collapsed="false" customWidth="true" hidden="false" outlineLevel="0" max="2" min="2" style="131" width="8.86"/>
    <col collapsed="false" customWidth="true" hidden="false" outlineLevel="0" max="3" min="3" style="131" width="7.42"/>
    <col collapsed="false" customWidth="true" hidden="false" outlineLevel="0" max="4" min="4" style="131" width="9.71"/>
    <col collapsed="false" customWidth="true" hidden="false" outlineLevel="0" max="5" min="5" style="131" width="6.28"/>
    <col collapsed="false" customWidth="false" hidden="false" outlineLevel="0" max="6" min="6" style="131" width="9.13"/>
    <col collapsed="false" customWidth="true" hidden="false" outlineLevel="0" max="7" min="7" style="131" width="5.71"/>
    <col collapsed="false" customWidth="false" hidden="false" outlineLevel="0" max="8" min="8" style="131" width="9.13"/>
    <col collapsed="false" customWidth="true" hidden="false" outlineLevel="0" max="9" min="9" style="131" width="5.86"/>
    <col collapsed="false" customWidth="false" hidden="false" outlineLevel="0" max="256" min="10" style="1" width="9.13"/>
    <col collapsed="false" customWidth="true" hidden="false" outlineLevel="0" max="257" min="257" style="1" width="24.41"/>
    <col collapsed="false" customWidth="true" hidden="false" outlineLevel="0" max="258" min="258" style="1" width="8.86"/>
    <col collapsed="false" customWidth="true" hidden="false" outlineLevel="0" max="259" min="259" style="1" width="7.42"/>
    <col collapsed="false" customWidth="true" hidden="false" outlineLevel="0" max="260" min="260" style="1" width="9.71"/>
    <col collapsed="false" customWidth="true" hidden="false" outlineLevel="0" max="261" min="261" style="1" width="6.28"/>
    <col collapsed="false" customWidth="false" hidden="false" outlineLevel="0" max="262" min="262" style="1" width="9.13"/>
    <col collapsed="false" customWidth="true" hidden="false" outlineLevel="0" max="263" min="263" style="1" width="5.71"/>
    <col collapsed="false" customWidth="false" hidden="false" outlineLevel="0" max="264" min="264" style="1" width="9.13"/>
    <col collapsed="false" customWidth="true" hidden="false" outlineLevel="0" max="265" min="265" style="1" width="5.86"/>
    <col collapsed="false" customWidth="false" hidden="false" outlineLevel="0" max="512" min="266" style="1" width="9.13"/>
    <col collapsed="false" customWidth="true" hidden="false" outlineLevel="0" max="513" min="513" style="1" width="24.41"/>
    <col collapsed="false" customWidth="true" hidden="false" outlineLevel="0" max="514" min="514" style="1" width="8.86"/>
    <col collapsed="false" customWidth="true" hidden="false" outlineLevel="0" max="515" min="515" style="1" width="7.42"/>
    <col collapsed="false" customWidth="true" hidden="false" outlineLevel="0" max="516" min="516" style="1" width="9.71"/>
    <col collapsed="false" customWidth="true" hidden="false" outlineLevel="0" max="517" min="517" style="1" width="6.28"/>
    <col collapsed="false" customWidth="false" hidden="false" outlineLevel="0" max="518" min="518" style="1" width="9.13"/>
    <col collapsed="false" customWidth="true" hidden="false" outlineLevel="0" max="519" min="519" style="1" width="5.71"/>
    <col collapsed="false" customWidth="false" hidden="false" outlineLevel="0" max="520" min="520" style="1" width="9.13"/>
    <col collapsed="false" customWidth="true" hidden="false" outlineLevel="0" max="521" min="521" style="1" width="5.86"/>
    <col collapsed="false" customWidth="false" hidden="false" outlineLevel="0" max="768" min="522" style="1" width="9.13"/>
    <col collapsed="false" customWidth="true" hidden="false" outlineLevel="0" max="769" min="769" style="1" width="24.41"/>
    <col collapsed="false" customWidth="true" hidden="false" outlineLevel="0" max="770" min="770" style="1" width="8.86"/>
    <col collapsed="false" customWidth="true" hidden="false" outlineLevel="0" max="771" min="771" style="1" width="7.42"/>
    <col collapsed="false" customWidth="true" hidden="false" outlineLevel="0" max="772" min="772" style="1" width="9.71"/>
    <col collapsed="false" customWidth="true" hidden="false" outlineLevel="0" max="773" min="773" style="1" width="6.28"/>
    <col collapsed="false" customWidth="false" hidden="false" outlineLevel="0" max="774" min="774" style="1" width="9.13"/>
    <col collapsed="false" customWidth="true" hidden="false" outlineLevel="0" max="775" min="775" style="1" width="5.71"/>
    <col collapsed="false" customWidth="false" hidden="false" outlineLevel="0" max="776" min="776" style="1" width="9.13"/>
    <col collapsed="false" customWidth="true" hidden="false" outlineLevel="0" max="777" min="777" style="1" width="5.86"/>
    <col collapsed="false" customWidth="false" hidden="false" outlineLevel="0" max="1024" min="778" style="1" width="9.13"/>
  </cols>
  <sheetData>
    <row r="3" customFormat="false" ht="15" hidden="false" customHeight="true" outlineLevel="0" collapsed="false">
      <c r="H3" s="136" t="s">
        <v>256</v>
      </c>
      <c r="I3" s="136"/>
    </row>
    <row r="4" customFormat="false" ht="15" hidden="false" customHeight="true" outlineLevel="0" collapsed="false">
      <c r="A4" s="189" t="s">
        <v>257</v>
      </c>
      <c r="B4" s="190" t="s">
        <v>258</v>
      </c>
      <c r="C4" s="190"/>
      <c r="D4" s="189" t="s">
        <v>78</v>
      </c>
      <c r="E4" s="189"/>
      <c r="F4" s="189"/>
      <c r="G4" s="189"/>
      <c r="H4" s="189"/>
      <c r="I4" s="189"/>
    </row>
    <row r="5" customFormat="false" ht="85.5" hidden="false" customHeight="true" outlineLevel="0" collapsed="false">
      <c r="A5" s="189"/>
      <c r="B5" s="190"/>
      <c r="C5" s="190"/>
      <c r="D5" s="189" t="n">
        <v>2019</v>
      </c>
      <c r="E5" s="189"/>
      <c r="F5" s="189" t="n">
        <v>2020</v>
      </c>
      <c r="G5" s="189"/>
      <c r="H5" s="189" t="n">
        <v>2021</v>
      </c>
      <c r="I5" s="189"/>
    </row>
    <row r="6" customFormat="false" ht="15" hidden="false" customHeight="false" outlineLevel="0" collapsed="false">
      <c r="A6" s="189"/>
      <c r="B6" s="189" t="s">
        <v>159</v>
      </c>
      <c r="C6" s="189" t="s">
        <v>66</v>
      </c>
      <c r="D6" s="189" t="s">
        <v>159</v>
      </c>
      <c r="E6" s="189" t="s">
        <v>66</v>
      </c>
      <c r="F6" s="189" t="s">
        <v>159</v>
      </c>
      <c r="G6" s="189" t="s">
        <v>66</v>
      </c>
      <c r="H6" s="189" t="s">
        <v>159</v>
      </c>
      <c r="I6" s="189" t="s">
        <v>66</v>
      </c>
    </row>
    <row r="7" customFormat="false" ht="25.35" hidden="false" customHeight="false" outlineLevel="0" collapsed="false">
      <c r="A7" s="191" t="s">
        <v>259</v>
      </c>
      <c r="B7" s="192" t="n">
        <v>0</v>
      </c>
      <c r="C7" s="192" t="n">
        <f aca="false">B7/B$10*100</f>
        <v>0</v>
      </c>
      <c r="D7" s="192" t="n">
        <v>0</v>
      </c>
      <c r="E7" s="192" t="n">
        <f aca="false">D7/D10*100</f>
        <v>0</v>
      </c>
      <c r="F7" s="192" t="n">
        <v>0</v>
      </c>
      <c r="G7" s="192" t="n">
        <f aca="false">F7/F$10*100</f>
        <v>0</v>
      </c>
      <c r="H7" s="192" t="n">
        <v>0</v>
      </c>
      <c r="I7" s="192" t="n">
        <f aca="false">H7/H$10*100</f>
        <v>0</v>
      </c>
    </row>
    <row r="8" customFormat="false" ht="25.35" hidden="false" customHeight="false" outlineLevel="0" collapsed="false">
      <c r="A8" s="191" t="s">
        <v>260</v>
      </c>
      <c r="B8" s="192" t="n">
        <v>-1036.3</v>
      </c>
      <c r="C8" s="192" t="n">
        <f aca="false">B8/B$10*100</f>
        <v>-0.648740080781067</v>
      </c>
      <c r="D8" s="192" t="n">
        <v>-211.3</v>
      </c>
      <c r="E8" s="192" t="n">
        <f aca="false">D8/D10*100</f>
        <v>-1.11503957783641</v>
      </c>
      <c r="F8" s="192" t="n">
        <v>-211.3</v>
      </c>
      <c r="G8" s="192" t="n">
        <f aca="false">F8/F$10*100</f>
        <v>-1.19044936223915</v>
      </c>
      <c r="H8" s="192" t="n">
        <v>-211.3</v>
      </c>
      <c r="I8" s="192" t="n">
        <f aca="false">H8/H$10*100</f>
        <v>-1.95631845494357</v>
      </c>
    </row>
    <row r="9" customFormat="false" ht="37.3" hidden="false" customHeight="false" outlineLevel="0" collapsed="false">
      <c r="A9" s="191" t="s">
        <v>261</v>
      </c>
      <c r="B9" s="192" t="n">
        <v>160776.7</v>
      </c>
      <c r="C9" s="192" t="n">
        <f aca="false">B9/B$10*100</f>
        <v>100.648740080781</v>
      </c>
      <c r="D9" s="192" t="n">
        <v>19161.3</v>
      </c>
      <c r="E9" s="192" t="n">
        <f aca="false">D9/D10*100</f>
        <v>101.115039577836</v>
      </c>
      <c r="F9" s="192" t="n">
        <v>17960.9</v>
      </c>
      <c r="G9" s="192" t="n">
        <f aca="false">F9/F$10*100</f>
        <v>101.190449362239</v>
      </c>
      <c r="H9" s="192" t="n">
        <v>11012.2</v>
      </c>
      <c r="I9" s="192" t="n">
        <f aca="false">H9/H$10*100</f>
        <v>101.956318454944</v>
      </c>
    </row>
    <row r="10" customFormat="false" ht="46.25" hidden="false" customHeight="false" outlineLevel="0" collapsed="false">
      <c r="A10" s="117" t="s">
        <v>262</v>
      </c>
      <c r="B10" s="193" t="n">
        <f aca="false">B7+B8+B9</f>
        <v>159740.4</v>
      </c>
      <c r="C10" s="194" t="n">
        <f aca="false">C7+C8+C9</f>
        <v>100</v>
      </c>
      <c r="D10" s="194" t="n">
        <f aca="false">D7+D8+D9</f>
        <v>18950</v>
      </c>
      <c r="E10" s="194" t="n">
        <f aca="false">E7+E8+E9</f>
        <v>100</v>
      </c>
      <c r="F10" s="194" t="n">
        <f aca="false">F7+F8+F9</f>
        <v>17749.6</v>
      </c>
      <c r="G10" s="194" t="n">
        <f aca="false">G7+G8+G9</f>
        <v>100</v>
      </c>
      <c r="H10" s="194" t="n">
        <f aca="false">H7+H8+H9</f>
        <v>10800.9</v>
      </c>
      <c r="I10" s="194" t="n">
        <f aca="false">I7+I8+I9</f>
        <v>100</v>
      </c>
    </row>
  </sheetData>
  <mergeCells count="7">
    <mergeCell ref="H3:I3"/>
    <mergeCell ref="A4:A6"/>
    <mergeCell ref="B4:C5"/>
    <mergeCell ref="D4:I4"/>
    <mergeCell ref="D5:E5"/>
    <mergeCell ref="F5:G5"/>
    <mergeCell ref="H5:I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9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6" activeCellId="0" sqref="G26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195" width="7.23"/>
    <col collapsed="false" customWidth="true" hidden="false" outlineLevel="0" max="5" min="2" style="196" width="17.39"/>
    <col collapsed="false" customWidth="false" hidden="false" outlineLevel="0" max="16384" min="6" style="196" width="11.53"/>
  </cols>
  <sheetData>
    <row r="9" customFormat="false" ht="53.7" hidden="false" customHeight="true" outlineLevel="0" collapsed="false">
      <c r="A9" s="197" t="s">
        <v>263</v>
      </c>
      <c r="B9" s="197" t="s">
        <v>264</v>
      </c>
      <c r="C9" s="197" t="s">
        <v>265</v>
      </c>
      <c r="D9" s="198" t="s">
        <v>266</v>
      </c>
      <c r="E9" s="197" t="s">
        <v>267</v>
      </c>
      <c r="F9" s="199"/>
    </row>
    <row r="10" customFormat="false" ht="12.8" hidden="false" customHeight="true" outlineLevel="0" collapsed="false">
      <c r="A10" s="200" t="n">
        <v>2026</v>
      </c>
      <c r="B10" s="201" t="n">
        <v>1980525384.31</v>
      </c>
      <c r="C10" s="201" t="n">
        <v>93379497.16</v>
      </c>
      <c r="D10" s="202" t="n">
        <v>-731800</v>
      </c>
      <c r="E10" s="201" t="n">
        <f aca="false">B10+C10</f>
        <v>2073904881.47</v>
      </c>
      <c r="F10" s="203"/>
    </row>
    <row r="11" customFormat="false" ht="12.8" hidden="false" customHeight="true" outlineLevel="0" collapsed="false">
      <c r="A11" s="200" t="n">
        <v>2027</v>
      </c>
      <c r="B11" s="201" t="n">
        <v>1768716300</v>
      </c>
      <c r="C11" s="201" t="n">
        <v>9982400</v>
      </c>
      <c r="D11" s="202" t="n">
        <v>-1018000</v>
      </c>
      <c r="E11" s="201" t="n">
        <f aca="false">B11+C11</f>
        <v>1778698700</v>
      </c>
      <c r="F11" s="203"/>
    </row>
    <row r="12" customFormat="false" ht="12.8" hidden="false" customHeight="true" outlineLevel="0" collapsed="false">
      <c r="A12" s="200" t="n">
        <v>2028</v>
      </c>
      <c r="B12" s="201" t="n">
        <v>1886971200</v>
      </c>
      <c r="C12" s="201" t="n">
        <v>-48940319.5</v>
      </c>
      <c r="D12" s="202" t="n">
        <v>-1059000</v>
      </c>
      <c r="E12" s="201" t="n">
        <f aca="false">B12+C12</f>
        <v>1838030880.5</v>
      </c>
      <c r="F12" s="203"/>
    </row>
    <row r="13" customFormat="false" ht="12.8" hidden="false" customHeight="true" outlineLevel="0" collapsed="false">
      <c r="B13" s="203"/>
      <c r="C13" s="203"/>
      <c r="D13" s="203"/>
      <c r="E13" s="203"/>
      <c r="F13" s="203"/>
    </row>
    <row r="14" customFormat="false" ht="12.8" hidden="false" customHeight="true" outlineLevel="0" collapsed="false">
      <c r="B14" s="203"/>
      <c r="C14" s="203"/>
      <c r="D14" s="203"/>
      <c r="E14" s="203"/>
      <c r="F14" s="203"/>
    </row>
    <row r="15" customFormat="false" ht="12.8" hidden="false" customHeight="true" outlineLevel="0" collapsed="false">
      <c r="B15" s="203"/>
      <c r="C15" s="203"/>
      <c r="D15" s="203"/>
      <c r="E15" s="203"/>
      <c r="F15" s="203"/>
    </row>
    <row r="16" customFormat="false" ht="12.8" hidden="false" customHeight="true" outlineLevel="0" collapsed="false">
      <c r="B16" s="203"/>
      <c r="C16" s="203"/>
      <c r="D16" s="203"/>
      <c r="E16" s="203"/>
      <c r="F16" s="20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4:AMJ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8" activeCellId="0" sqref="E28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" width="16.29"/>
    <col collapsed="false" customWidth="true" hidden="false" outlineLevel="0" max="5" min="2" style="1" width="15.42"/>
    <col collapsed="false" customWidth="false" hidden="false" outlineLevel="0" max="1024" min="6" style="1" width="9.13"/>
  </cols>
  <sheetData>
    <row r="4" customFormat="false" ht="15" hidden="false" customHeight="false" outlineLevel="0" collapsed="false">
      <c r="E4" s="2" t="s">
        <v>0</v>
      </c>
    </row>
    <row r="5" customFormat="false" ht="15" hidden="false" customHeight="true" outlineLevel="0" collapsed="false">
      <c r="A5" s="4" t="s">
        <v>1</v>
      </c>
      <c r="B5" s="4" t="s">
        <v>2</v>
      </c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  <c r="AKR5" s="5"/>
      <c r="AKS5" s="5"/>
      <c r="AKT5" s="5"/>
      <c r="AKU5" s="5"/>
      <c r="AKV5" s="5"/>
      <c r="AKW5" s="5"/>
      <c r="AKX5" s="5"/>
      <c r="AKY5" s="5"/>
      <c r="AKZ5" s="5"/>
      <c r="ALA5" s="5"/>
      <c r="ALB5" s="5"/>
      <c r="ALC5" s="5"/>
      <c r="ALD5" s="5"/>
      <c r="ALE5" s="5"/>
      <c r="ALF5" s="5"/>
      <c r="ALG5" s="5"/>
      <c r="ALH5" s="5"/>
      <c r="ALI5" s="5"/>
      <c r="ALJ5" s="5"/>
      <c r="ALK5" s="5"/>
      <c r="ALL5" s="5"/>
      <c r="ALM5" s="5"/>
      <c r="ALN5" s="5"/>
      <c r="ALO5" s="5"/>
      <c r="ALP5" s="5"/>
      <c r="ALQ5" s="5"/>
      <c r="ALR5" s="5"/>
      <c r="ALS5" s="5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</row>
    <row r="6" customFormat="false" ht="15" hidden="false" customHeight="false" outlineLevel="0" collapsed="false">
      <c r="A6" s="4"/>
      <c r="B6" s="4" t="n">
        <f aca="false">'осн характ'!B5</f>
        <v>2025</v>
      </c>
      <c r="C6" s="4" t="n">
        <f aca="false">'осн характ'!C5</f>
        <v>2026</v>
      </c>
      <c r="D6" s="4" t="n">
        <f aca="false">'осн характ'!D5</f>
        <v>2027</v>
      </c>
      <c r="E6" s="4" t="n">
        <f aca="false">'осн характ'!E5</f>
        <v>2028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  <c r="AFO6" s="5"/>
      <c r="AFP6" s="5"/>
      <c r="AFQ6" s="5"/>
      <c r="AFR6" s="5"/>
      <c r="AFS6" s="5"/>
      <c r="AFT6" s="5"/>
      <c r="AFU6" s="5"/>
      <c r="AFV6" s="5"/>
      <c r="AFW6" s="5"/>
      <c r="AFX6" s="5"/>
      <c r="AFY6" s="5"/>
      <c r="AFZ6" s="5"/>
      <c r="AGA6" s="5"/>
      <c r="AGB6" s="5"/>
      <c r="AGC6" s="5"/>
      <c r="AGD6" s="5"/>
      <c r="AGE6" s="5"/>
      <c r="AGF6" s="5"/>
      <c r="AGG6" s="5"/>
      <c r="AGH6" s="5"/>
      <c r="AGI6" s="5"/>
      <c r="AGJ6" s="5"/>
      <c r="AGK6" s="5"/>
      <c r="AGL6" s="5"/>
      <c r="AGM6" s="5"/>
      <c r="AGN6" s="5"/>
      <c r="AGO6" s="5"/>
      <c r="AGP6" s="5"/>
      <c r="AGQ6" s="5"/>
      <c r="AGR6" s="5"/>
      <c r="AGS6" s="5"/>
      <c r="AGT6" s="5"/>
      <c r="AGU6" s="5"/>
      <c r="AGV6" s="5"/>
      <c r="AGW6" s="5"/>
      <c r="AGX6" s="5"/>
      <c r="AGY6" s="5"/>
      <c r="AGZ6" s="5"/>
      <c r="AHA6" s="5"/>
      <c r="AHB6" s="5"/>
      <c r="AHC6" s="5"/>
      <c r="AHD6" s="5"/>
      <c r="AHE6" s="5"/>
      <c r="AHF6" s="5"/>
      <c r="AHG6" s="5"/>
      <c r="AHH6" s="5"/>
      <c r="AHI6" s="5"/>
      <c r="AHJ6" s="5"/>
      <c r="AHK6" s="5"/>
      <c r="AHL6" s="5"/>
      <c r="AHM6" s="5"/>
      <c r="AHN6" s="5"/>
      <c r="AHO6" s="5"/>
      <c r="AHP6" s="5"/>
      <c r="AHQ6" s="5"/>
      <c r="AHR6" s="5"/>
      <c r="AHS6" s="5"/>
      <c r="AHT6" s="5"/>
      <c r="AHU6" s="5"/>
      <c r="AHV6" s="5"/>
      <c r="AHW6" s="5"/>
      <c r="AHX6" s="5"/>
      <c r="AHY6" s="5"/>
      <c r="AHZ6" s="5"/>
      <c r="AIA6" s="5"/>
      <c r="AIB6" s="5"/>
      <c r="AIC6" s="5"/>
      <c r="AID6" s="5"/>
      <c r="AIE6" s="5"/>
      <c r="AIF6" s="5"/>
      <c r="AIG6" s="5"/>
      <c r="AIH6" s="5"/>
      <c r="AII6" s="5"/>
      <c r="AIJ6" s="5"/>
      <c r="AIK6" s="5"/>
      <c r="AIL6" s="5"/>
      <c r="AIM6" s="5"/>
      <c r="AIN6" s="5"/>
      <c r="AIO6" s="5"/>
      <c r="AIP6" s="5"/>
      <c r="AIQ6" s="5"/>
      <c r="AIR6" s="5"/>
      <c r="AIS6" s="5"/>
      <c r="AIT6" s="5"/>
      <c r="AIU6" s="5"/>
      <c r="AIV6" s="5"/>
      <c r="AIW6" s="5"/>
      <c r="AIX6" s="5"/>
      <c r="AIY6" s="5"/>
      <c r="AIZ6" s="5"/>
      <c r="AJA6" s="5"/>
      <c r="AJB6" s="5"/>
      <c r="AJC6" s="5"/>
      <c r="AJD6" s="5"/>
      <c r="AJE6" s="5"/>
      <c r="AJF6" s="5"/>
      <c r="AJG6" s="5"/>
      <c r="AJH6" s="5"/>
      <c r="AJI6" s="5"/>
      <c r="AJJ6" s="5"/>
      <c r="AJK6" s="5"/>
      <c r="AJL6" s="5"/>
      <c r="AJM6" s="5"/>
      <c r="AJN6" s="5"/>
      <c r="AJO6" s="5"/>
      <c r="AJP6" s="5"/>
      <c r="AJQ6" s="5"/>
      <c r="AJR6" s="5"/>
      <c r="AJS6" s="5"/>
      <c r="AJT6" s="5"/>
      <c r="AJU6" s="5"/>
      <c r="AJV6" s="5"/>
      <c r="AJW6" s="5"/>
      <c r="AJX6" s="5"/>
      <c r="AJY6" s="5"/>
      <c r="AJZ6" s="5"/>
      <c r="AKA6" s="5"/>
      <c r="AKB6" s="5"/>
      <c r="AKC6" s="5"/>
      <c r="AKD6" s="5"/>
      <c r="AKE6" s="5"/>
      <c r="AKF6" s="5"/>
      <c r="AKG6" s="5"/>
      <c r="AKH6" s="5"/>
      <c r="AKI6" s="5"/>
      <c r="AKJ6" s="5"/>
      <c r="AKK6" s="5"/>
      <c r="AKL6" s="5"/>
      <c r="AKM6" s="5"/>
      <c r="AKN6" s="5"/>
      <c r="AKO6" s="5"/>
      <c r="AKP6" s="5"/>
      <c r="AKQ6" s="5"/>
      <c r="AKR6" s="5"/>
      <c r="AKS6" s="5"/>
      <c r="AKT6" s="5"/>
      <c r="AKU6" s="5"/>
      <c r="AKV6" s="5"/>
      <c r="AKW6" s="5"/>
      <c r="AKX6" s="5"/>
      <c r="AKY6" s="5"/>
      <c r="AKZ6" s="5"/>
      <c r="ALA6" s="5"/>
      <c r="ALB6" s="5"/>
      <c r="ALC6" s="5"/>
      <c r="ALD6" s="5"/>
      <c r="ALE6" s="5"/>
      <c r="ALF6" s="5"/>
      <c r="ALG6" s="5"/>
      <c r="ALH6" s="5"/>
      <c r="ALI6" s="5"/>
      <c r="ALJ6" s="5"/>
      <c r="ALK6" s="5"/>
      <c r="ALL6" s="5"/>
      <c r="ALM6" s="5"/>
      <c r="ALN6" s="5"/>
      <c r="ALO6" s="5"/>
      <c r="ALP6" s="5"/>
      <c r="ALQ6" s="5"/>
      <c r="ALR6" s="5"/>
      <c r="ALS6" s="5"/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</row>
    <row r="7" customFormat="false" ht="15" hidden="false" customHeight="false" outlineLevel="0" collapsed="false">
      <c r="A7" s="11" t="s">
        <v>11</v>
      </c>
      <c r="B7" s="11"/>
      <c r="C7" s="11"/>
      <c r="D7" s="11"/>
      <c r="E7" s="11"/>
    </row>
    <row r="8" customFormat="false" ht="15" hidden="false" customHeight="false" outlineLevel="0" collapsed="false">
      <c r="A8" s="7" t="s">
        <v>4</v>
      </c>
      <c r="B8" s="8" t="n">
        <f aca="false">'осн характ'!B7+50000000</f>
        <v>2313780024.57</v>
      </c>
      <c r="C8" s="8" t="n">
        <f aca="false">'осн характ'!C7</f>
        <v>1934847344.87</v>
      </c>
      <c r="D8" s="8" t="n">
        <f aca="false">'осн характ'!D7</f>
        <v>1764020392.94</v>
      </c>
      <c r="E8" s="8"/>
    </row>
    <row r="9" customFormat="false" ht="15" hidden="false" customHeight="false" outlineLevel="0" collapsed="false">
      <c r="A9" s="7" t="s">
        <v>5</v>
      </c>
      <c r="B9" s="8" t="n">
        <f aca="false">'осн характ'!B8+50000000</f>
        <v>2415480752.37</v>
      </c>
      <c r="C9" s="8" t="n">
        <f aca="false">'осн характ'!C8</f>
        <v>1965139045.5</v>
      </c>
      <c r="D9" s="8" t="n">
        <f aca="false">'осн характ'!D8</f>
        <v>1779662977.62</v>
      </c>
      <c r="E9" s="8"/>
    </row>
    <row r="10" customFormat="false" ht="15" hidden="false" customHeight="false" outlineLevel="0" collapsed="false">
      <c r="A10" s="7" t="s">
        <v>6</v>
      </c>
      <c r="B10" s="8" t="n">
        <f aca="false">'осн характ'!B9</f>
        <v>101700727.8</v>
      </c>
      <c r="C10" s="8" t="n">
        <f aca="false">'осн характ'!C9</f>
        <v>30291700.6300001</v>
      </c>
      <c r="D10" s="8" t="n">
        <f aca="false">'осн характ'!D9</f>
        <v>15642584.6799998</v>
      </c>
      <c r="E10" s="8" t="n">
        <f aca="false">E9-E8</f>
        <v>0</v>
      </c>
    </row>
    <row r="11" customFormat="false" ht="15" hidden="false" customHeight="false" outlineLevel="0" collapsed="false">
      <c r="A11" s="12" t="s">
        <v>12</v>
      </c>
      <c r="B11" s="12"/>
      <c r="C11" s="12"/>
      <c r="D11" s="12"/>
      <c r="E11" s="12"/>
    </row>
    <row r="12" customFormat="false" ht="15" hidden="false" customHeight="false" outlineLevel="0" collapsed="false">
      <c r="A12" s="7" t="s">
        <v>4</v>
      </c>
      <c r="B12" s="8"/>
      <c r="C12" s="8" t="n">
        <f aca="false">'осн характ'!C11</f>
        <v>1936467110</v>
      </c>
      <c r="D12" s="8" t="n">
        <f aca="false">'осн характ'!D11</f>
        <v>1743183550</v>
      </c>
      <c r="E12" s="8" t="n">
        <f aca="false">'осн характ'!E11</f>
        <v>1854247780</v>
      </c>
    </row>
    <row r="13" customFormat="false" ht="15" hidden="false" customHeight="false" outlineLevel="0" collapsed="false">
      <c r="A13" s="7" t="s">
        <v>5</v>
      </c>
      <c r="B13" s="8"/>
      <c r="C13" s="8" t="n">
        <f aca="false">'осн характ'!C12</f>
        <v>1980525384.31</v>
      </c>
      <c r="D13" s="8" t="n">
        <f aca="false">'осн характ'!D12</f>
        <v>1768716300</v>
      </c>
      <c r="E13" s="8" t="n">
        <f aca="false">'осн характ'!E12</f>
        <v>1886971200</v>
      </c>
    </row>
    <row r="14" customFormat="false" ht="15" hidden="false" customHeight="false" outlineLevel="0" collapsed="false">
      <c r="A14" s="7" t="s">
        <v>6</v>
      </c>
      <c r="B14" s="8" t="n">
        <f aca="false">B13-B12</f>
        <v>0</v>
      </c>
      <c r="C14" s="8" t="n">
        <f aca="false">'осн характ'!C13</f>
        <v>44058274.3099999</v>
      </c>
      <c r="D14" s="8" t="n">
        <f aca="false">'осн характ'!D13</f>
        <v>25532750</v>
      </c>
      <c r="E14" s="8" t="n">
        <f aca="false">'осн характ'!E13</f>
        <v>32723420</v>
      </c>
    </row>
    <row r="15" customFormat="false" ht="15" hidden="false" customHeight="false" outlineLevel="0" collapsed="false">
      <c r="A15" s="12" t="s">
        <v>13</v>
      </c>
      <c r="B15" s="12"/>
      <c r="C15" s="12"/>
      <c r="D15" s="12"/>
      <c r="E15" s="12"/>
    </row>
    <row r="16" customFormat="false" ht="15" hidden="false" customHeight="false" outlineLevel="0" collapsed="false">
      <c r="A16" s="7" t="s">
        <v>4</v>
      </c>
      <c r="B16" s="7"/>
      <c r="C16" s="8" t="n">
        <v>75097497.16</v>
      </c>
      <c r="D16" s="8" t="n">
        <v>-7775000</v>
      </c>
      <c r="E16" s="8" t="n">
        <v>-48435000</v>
      </c>
    </row>
    <row r="17" customFormat="false" ht="15" hidden="false" customHeight="false" outlineLevel="0" collapsed="false">
      <c r="A17" s="7" t="s">
        <v>5</v>
      </c>
      <c r="B17" s="7"/>
      <c r="C17" s="8" t="n">
        <v>93379497.16</v>
      </c>
      <c r="D17" s="8" t="n">
        <v>-1017600</v>
      </c>
      <c r="E17" s="8" t="n">
        <v>-48940319.5</v>
      </c>
    </row>
    <row r="18" customFormat="false" ht="15" hidden="false" customHeight="false" outlineLevel="0" collapsed="false">
      <c r="A18" s="7" t="s">
        <v>6</v>
      </c>
      <c r="B18" s="7"/>
      <c r="C18" s="8" t="n">
        <f aca="false">C17-C16</f>
        <v>18282000</v>
      </c>
      <c r="D18" s="8" t="n">
        <f aca="false">D17-D16</f>
        <v>6757400</v>
      </c>
      <c r="E18" s="8" t="n">
        <f aca="false">E17-E16</f>
        <v>-505319.5</v>
      </c>
    </row>
    <row r="19" customFormat="false" ht="15" hidden="false" customHeight="false" outlineLevel="0" collapsed="false">
      <c r="A19" s="12" t="s">
        <v>14</v>
      </c>
      <c r="B19" s="12"/>
      <c r="C19" s="12"/>
      <c r="D19" s="12"/>
      <c r="E19" s="12"/>
    </row>
    <row r="20" customFormat="false" ht="15" hidden="false" customHeight="false" outlineLevel="0" collapsed="false">
      <c r="A20" s="7" t="s">
        <v>4</v>
      </c>
      <c r="B20" s="7"/>
      <c r="C20" s="8" t="n">
        <f aca="false">C12+C16</f>
        <v>2011564607.16</v>
      </c>
      <c r="D20" s="8" t="n">
        <f aca="false">D12+D16</f>
        <v>1735408550</v>
      </c>
      <c r="E20" s="8" t="n">
        <f aca="false">E12+E16</f>
        <v>1805812780</v>
      </c>
    </row>
    <row r="21" customFormat="false" ht="15" hidden="false" customHeight="false" outlineLevel="0" collapsed="false">
      <c r="A21" s="7" t="s">
        <v>5</v>
      </c>
      <c r="B21" s="7"/>
      <c r="C21" s="8" t="n">
        <f aca="false">C13+C17</f>
        <v>2073904881.47</v>
      </c>
      <c r="D21" s="8" t="n">
        <f aca="false">D13+D17</f>
        <v>1767698700</v>
      </c>
      <c r="E21" s="8" t="n">
        <f aca="false">E13+E17</f>
        <v>1838030880.5</v>
      </c>
    </row>
    <row r="22" customFormat="false" ht="15" hidden="false" customHeight="false" outlineLevel="0" collapsed="false">
      <c r="A22" s="7" t="s">
        <v>6</v>
      </c>
      <c r="B22" s="7"/>
      <c r="C22" s="8" t="n">
        <f aca="false">C14+C18</f>
        <v>62340274.3099999</v>
      </c>
      <c r="D22" s="8" t="n">
        <f aca="false">D14+D18</f>
        <v>32290150</v>
      </c>
      <c r="E22" s="8" t="n">
        <f aca="false">E14+E18</f>
        <v>32218100.5</v>
      </c>
    </row>
    <row r="23" customFormat="false" ht="15" hidden="false" customHeight="false" outlineLevel="0" collapsed="false">
      <c r="A23" s="7" t="s">
        <v>15</v>
      </c>
      <c r="B23" s="7"/>
      <c r="C23" s="7"/>
      <c r="D23" s="8" t="n">
        <v>0</v>
      </c>
      <c r="E23" s="8" t="n">
        <v>0</v>
      </c>
    </row>
    <row r="24" customFormat="false" ht="25.35" hidden="false" customHeight="false" outlineLevel="0" collapsed="false">
      <c r="A24" s="5"/>
      <c r="B24" s="5"/>
      <c r="C24" s="5" t="s">
        <v>16</v>
      </c>
      <c r="D24" s="5" t="s">
        <v>17</v>
      </c>
      <c r="E24" s="5" t="s">
        <v>18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  <c r="OJ24" s="5"/>
      <c r="OK24" s="5"/>
      <c r="OL24" s="5"/>
      <c r="OM24" s="5"/>
      <c r="ON24" s="5"/>
      <c r="OO24" s="5"/>
      <c r="OP24" s="5"/>
      <c r="OQ24" s="5"/>
      <c r="OR24" s="5"/>
      <c r="OS24" s="5"/>
      <c r="OT24" s="5"/>
      <c r="OU24" s="5"/>
      <c r="OV24" s="5"/>
      <c r="OW24" s="5"/>
      <c r="OX24" s="5"/>
      <c r="OY24" s="5"/>
      <c r="OZ24" s="5"/>
      <c r="PA24" s="5"/>
      <c r="PB24" s="5"/>
      <c r="PC24" s="5"/>
      <c r="PD24" s="5"/>
      <c r="PE24" s="5"/>
      <c r="PF24" s="5"/>
      <c r="PG24" s="5"/>
      <c r="PH24" s="5"/>
      <c r="PI24" s="5"/>
      <c r="PJ24" s="5"/>
      <c r="PK24" s="5"/>
      <c r="PL24" s="5"/>
      <c r="PM24" s="5"/>
      <c r="PN24" s="5"/>
      <c r="PO24" s="5"/>
      <c r="PP24" s="5"/>
      <c r="PQ24" s="5"/>
      <c r="PR24" s="5"/>
      <c r="PS24" s="5"/>
      <c r="PT24" s="5"/>
      <c r="PU24" s="5"/>
      <c r="PV24" s="5"/>
      <c r="PW24" s="5"/>
      <c r="PX24" s="5"/>
      <c r="PY24" s="5"/>
      <c r="PZ24" s="5"/>
      <c r="QA24" s="5"/>
      <c r="QB24" s="5"/>
      <c r="QC24" s="5"/>
      <c r="QD24" s="5"/>
      <c r="QE24" s="5"/>
      <c r="QF24" s="5"/>
      <c r="QG24" s="5"/>
      <c r="QH24" s="5"/>
      <c r="QI24" s="5"/>
      <c r="QJ24" s="5"/>
      <c r="QK24" s="5"/>
      <c r="QL24" s="5"/>
      <c r="QM24" s="5"/>
      <c r="QN24" s="5"/>
      <c r="QO24" s="5"/>
      <c r="QP24" s="5"/>
      <c r="QQ24" s="5"/>
      <c r="QR24" s="5"/>
      <c r="QS24" s="5"/>
      <c r="QT24" s="5"/>
      <c r="QU24" s="5"/>
      <c r="QV24" s="5"/>
      <c r="QW24" s="5"/>
      <c r="QX24" s="5"/>
      <c r="QY24" s="5"/>
      <c r="QZ24" s="5"/>
      <c r="RA24" s="5"/>
      <c r="RB24" s="5"/>
      <c r="RC24" s="5"/>
      <c r="RD24" s="5"/>
      <c r="RE24" s="5"/>
      <c r="RF24" s="5"/>
      <c r="RG24" s="5"/>
      <c r="RH24" s="5"/>
      <c r="RI24" s="5"/>
      <c r="RJ24" s="5"/>
      <c r="RK24" s="5"/>
      <c r="RL24" s="5"/>
      <c r="RM24" s="5"/>
      <c r="RN24" s="5"/>
      <c r="RO24" s="5"/>
      <c r="RP24" s="5"/>
      <c r="RQ24" s="5"/>
      <c r="RR24" s="5"/>
      <c r="RS24" s="5"/>
      <c r="RT24" s="5"/>
      <c r="RU24" s="5"/>
      <c r="RV24" s="5"/>
      <c r="RW24" s="5"/>
      <c r="RX24" s="5"/>
      <c r="RY24" s="5"/>
      <c r="RZ24" s="5"/>
      <c r="SA24" s="5"/>
      <c r="SB24" s="5"/>
      <c r="SC24" s="5"/>
      <c r="SD24" s="5"/>
      <c r="SE24" s="5"/>
      <c r="SF24" s="5"/>
      <c r="SG24" s="5"/>
      <c r="SH24" s="5"/>
      <c r="SI24" s="5"/>
      <c r="SJ24" s="5"/>
      <c r="SK24" s="5"/>
      <c r="SL24" s="5"/>
      <c r="SM24" s="5"/>
      <c r="SN24" s="5"/>
      <c r="SO24" s="5"/>
      <c r="SP24" s="5"/>
      <c r="SQ24" s="5"/>
      <c r="SR24" s="5"/>
      <c r="SS24" s="5"/>
      <c r="ST24" s="5"/>
      <c r="SU24" s="5"/>
      <c r="SV24" s="5"/>
      <c r="SW24" s="5"/>
      <c r="SX24" s="5"/>
      <c r="SY24" s="5"/>
      <c r="SZ24" s="5"/>
      <c r="TA24" s="5"/>
      <c r="TB24" s="5"/>
      <c r="TC24" s="5"/>
      <c r="TD24" s="5"/>
      <c r="TE24" s="5"/>
      <c r="TF24" s="5"/>
      <c r="TG24" s="5"/>
      <c r="TH24" s="5"/>
      <c r="TI24" s="5"/>
      <c r="TJ24" s="5"/>
      <c r="TK24" s="5"/>
      <c r="TL24" s="5"/>
      <c r="TM24" s="5"/>
      <c r="TN24" s="5"/>
      <c r="TO24" s="5"/>
      <c r="TP24" s="5"/>
      <c r="TQ24" s="5"/>
      <c r="TR24" s="5"/>
      <c r="TS24" s="5"/>
      <c r="TT24" s="5"/>
      <c r="TU24" s="5"/>
      <c r="TV24" s="5"/>
      <c r="TW24" s="5"/>
      <c r="TX24" s="5"/>
      <c r="TY24" s="5"/>
      <c r="TZ24" s="5"/>
      <c r="UA24" s="5"/>
      <c r="UB24" s="5"/>
      <c r="UC24" s="5"/>
      <c r="UD24" s="5"/>
      <c r="UE24" s="5"/>
      <c r="UF24" s="5"/>
      <c r="UG24" s="5"/>
      <c r="UH24" s="5"/>
      <c r="UI24" s="5"/>
      <c r="UJ24" s="5"/>
      <c r="UK24" s="5"/>
      <c r="UL24" s="5"/>
      <c r="UM24" s="5"/>
      <c r="UN24" s="5"/>
      <c r="UO24" s="5"/>
      <c r="UP24" s="5"/>
      <c r="UQ24" s="5"/>
      <c r="UR24" s="5"/>
      <c r="US24" s="5"/>
      <c r="UT24" s="5"/>
      <c r="UU24" s="5"/>
      <c r="UV24" s="5"/>
      <c r="UW24" s="5"/>
      <c r="UX24" s="5"/>
      <c r="UY24" s="5"/>
      <c r="UZ24" s="5"/>
      <c r="VA24" s="5"/>
      <c r="VB24" s="5"/>
      <c r="VC24" s="5"/>
      <c r="VD24" s="5"/>
      <c r="VE24" s="5"/>
      <c r="VF24" s="5"/>
      <c r="VG24" s="5"/>
      <c r="VH24" s="5"/>
      <c r="VI24" s="5"/>
      <c r="VJ24" s="5"/>
      <c r="VK24" s="5"/>
      <c r="VL24" s="5"/>
      <c r="VM24" s="5"/>
      <c r="VN24" s="5"/>
      <c r="VO24" s="5"/>
      <c r="VP24" s="5"/>
      <c r="VQ24" s="5"/>
      <c r="VR24" s="5"/>
      <c r="VS24" s="5"/>
      <c r="VT24" s="5"/>
      <c r="VU24" s="5"/>
      <c r="VV24" s="5"/>
      <c r="VW24" s="5"/>
      <c r="VX24" s="5"/>
      <c r="VY24" s="5"/>
      <c r="VZ24" s="5"/>
      <c r="WA24" s="5"/>
      <c r="WB24" s="5"/>
      <c r="WC24" s="5"/>
      <c r="WD24" s="5"/>
      <c r="WE24" s="5"/>
      <c r="WF24" s="5"/>
      <c r="WG24" s="5"/>
      <c r="WH24" s="5"/>
      <c r="WI24" s="5"/>
      <c r="WJ24" s="5"/>
      <c r="WK24" s="5"/>
      <c r="WL24" s="5"/>
      <c r="WM24" s="5"/>
      <c r="WN24" s="5"/>
      <c r="WO24" s="5"/>
      <c r="WP24" s="5"/>
      <c r="WQ24" s="5"/>
      <c r="WR24" s="5"/>
      <c r="WS24" s="5"/>
      <c r="WT24" s="5"/>
      <c r="WU24" s="5"/>
      <c r="WV24" s="5"/>
      <c r="WW24" s="5"/>
      <c r="WX24" s="5"/>
      <c r="WY24" s="5"/>
      <c r="WZ24" s="5"/>
      <c r="XA24" s="5"/>
      <c r="XB24" s="5"/>
      <c r="XC24" s="5"/>
      <c r="XD24" s="5"/>
      <c r="XE24" s="5"/>
      <c r="XF24" s="5"/>
      <c r="XG24" s="5"/>
      <c r="XH24" s="5"/>
      <c r="XI24" s="5"/>
      <c r="XJ24" s="5"/>
      <c r="XK24" s="5"/>
      <c r="XL24" s="5"/>
      <c r="XM24" s="5"/>
      <c r="XN24" s="5"/>
      <c r="XO24" s="5"/>
      <c r="XP24" s="5"/>
      <c r="XQ24" s="5"/>
      <c r="XR24" s="5"/>
      <c r="XS24" s="5"/>
      <c r="XT24" s="5"/>
      <c r="XU24" s="5"/>
      <c r="XV24" s="5"/>
      <c r="XW24" s="5"/>
      <c r="XX24" s="5"/>
      <c r="XY24" s="5"/>
      <c r="XZ24" s="5"/>
      <c r="YA24" s="5"/>
      <c r="YB24" s="5"/>
      <c r="YC24" s="5"/>
      <c r="YD24" s="5"/>
      <c r="YE24" s="5"/>
      <c r="YF24" s="5"/>
      <c r="YG24" s="5"/>
      <c r="YH24" s="5"/>
      <c r="YI24" s="5"/>
      <c r="YJ24" s="5"/>
      <c r="YK24" s="5"/>
      <c r="YL24" s="5"/>
      <c r="YM24" s="5"/>
      <c r="YN24" s="5"/>
      <c r="YO24" s="5"/>
      <c r="YP24" s="5"/>
      <c r="YQ24" s="5"/>
      <c r="YR24" s="5"/>
      <c r="YS24" s="5"/>
      <c r="YT24" s="5"/>
      <c r="YU24" s="5"/>
      <c r="YV24" s="5"/>
      <c r="YW24" s="5"/>
      <c r="YX24" s="5"/>
      <c r="YY24" s="5"/>
      <c r="YZ24" s="5"/>
      <c r="ZA24" s="5"/>
      <c r="ZB24" s="5"/>
      <c r="ZC24" s="5"/>
      <c r="ZD24" s="5"/>
      <c r="ZE24" s="5"/>
      <c r="ZF24" s="5"/>
      <c r="ZG24" s="5"/>
      <c r="ZH24" s="5"/>
      <c r="ZI24" s="5"/>
      <c r="ZJ24" s="5"/>
      <c r="ZK24" s="5"/>
      <c r="ZL24" s="5"/>
      <c r="ZM24" s="5"/>
      <c r="ZN24" s="5"/>
      <c r="ZO24" s="5"/>
      <c r="ZP24" s="5"/>
      <c r="ZQ24" s="5"/>
      <c r="ZR24" s="5"/>
      <c r="ZS24" s="5"/>
      <c r="ZT24" s="5"/>
      <c r="ZU24" s="5"/>
      <c r="ZV24" s="5"/>
      <c r="ZW24" s="5"/>
      <c r="ZX24" s="5"/>
      <c r="ZY24" s="5"/>
      <c r="ZZ24" s="5"/>
      <c r="AAA24" s="5"/>
      <c r="AAB24" s="5"/>
      <c r="AAC24" s="5"/>
      <c r="AAD24" s="5"/>
      <c r="AAE24" s="5"/>
      <c r="AAF24" s="5"/>
      <c r="AAG24" s="5"/>
      <c r="AAH24" s="5"/>
      <c r="AAI24" s="5"/>
      <c r="AAJ24" s="5"/>
      <c r="AAK24" s="5"/>
      <c r="AAL24" s="5"/>
      <c r="AAM24" s="5"/>
      <c r="AAN24" s="5"/>
      <c r="AAO24" s="5"/>
      <c r="AAP24" s="5"/>
      <c r="AAQ24" s="5"/>
      <c r="AAR24" s="5"/>
      <c r="AAS24" s="5"/>
      <c r="AAT24" s="5"/>
      <c r="AAU24" s="5"/>
      <c r="AAV24" s="5"/>
      <c r="AAW24" s="5"/>
      <c r="AAX24" s="5"/>
      <c r="AAY24" s="5"/>
      <c r="AAZ24" s="5"/>
      <c r="ABA24" s="5"/>
      <c r="ABB24" s="5"/>
      <c r="ABC24" s="5"/>
      <c r="ABD24" s="5"/>
      <c r="ABE24" s="5"/>
      <c r="ABF24" s="5"/>
      <c r="ABG24" s="5"/>
      <c r="ABH24" s="5"/>
      <c r="ABI24" s="5"/>
      <c r="ABJ24" s="5"/>
      <c r="ABK24" s="5"/>
      <c r="ABL24" s="5"/>
      <c r="ABM24" s="5"/>
      <c r="ABN24" s="5"/>
      <c r="ABO24" s="5"/>
      <c r="ABP24" s="5"/>
      <c r="ABQ24" s="5"/>
      <c r="ABR24" s="5"/>
      <c r="ABS24" s="5"/>
      <c r="ABT24" s="5"/>
      <c r="ABU24" s="5"/>
      <c r="ABV24" s="5"/>
      <c r="ABW24" s="5"/>
      <c r="ABX24" s="5"/>
      <c r="ABY24" s="5"/>
      <c r="ABZ24" s="5"/>
      <c r="ACA24" s="5"/>
      <c r="ACB24" s="5"/>
      <c r="ACC24" s="5"/>
      <c r="ACD24" s="5"/>
      <c r="ACE24" s="5"/>
      <c r="ACF24" s="5"/>
      <c r="ACG24" s="5"/>
      <c r="ACH24" s="5"/>
      <c r="ACI24" s="5"/>
      <c r="ACJ24" s="5"/>
      <c r="ACK24" s="5"/>
      <c r="ACL24" s="5"/>
      <c r="ACM24" s="5"/>
      <c r="ACN24" s="5"/>
      <c r="ACO24" s="5"/>
      <c r="ACP24" s="5"/>
      <c r="ACQ24" s="5"/>
      <c r="ACR24" s="5"/>
      <c r="ACS24" s="5"/>
      <c r="ACT24" s="5"/>
      <c r="ACU24" s="5"/>
      <c r="ACV24" s="5"/>
      <c r="ACW24" s="5"/>
      <c r="ACX24" s="5"/>
      <c r="ACY24" s="5"/>
      <c r="ACZ24" s="5"/>
      <c r="ADA24" s="5"/>
      <c r="ADB24" s="5"/>
      <c r="ADC24" s="5"/>
      <c r="ADD24" s="5"/>
      <c r="ADE24" s="5"/>
      <c r="ADF24" s="5"/>
      <c r="ADG24" s="5"/>
      <c r="ADH24" s="5"/>
      <c r="ADI24" s="5"/>
      <c r="ADJ24" s="5"/>
      <c r="ADK24" s="5"/>
      <c r="ADL24" s="5"/>
      <c r="ADM24" s="5"/>
      <c r="ADN24" s="5"/>
      <c r="ADO24" s="5"/>
      <c r="ADP24" s="5"/>
      <c r="ADQ24" s="5"/>
      <c r="ADR24" s="5"/>
      <c r="ADS24" s="5"/>
      <c r="ADT24" s="5"/>
      <c r="ADU24" s="5"/>
      <c r="ADV24" s="5"/>
      <c r="ADW24" s="5"/>
      <c r="ADX24" s="5"/>
      <c r="ADY24" s="5"/>
      <c r="ADZ24" s="5"/>
      <c r="AEA24" s="5"/>
      <c r="AEB24" s="5"/>
      <c r="AEC24" s="5"/>
      <c r="AED24" s="5"/>
      <c r="AEE24" s="5"/>
      <c r="AEF24" s="5"/>
      <c r="AEG24" s="5"/>
      <c r="AEH24" s="5"/>
      <c r="AEI24" s="5"/>
      <c r="AEJ24" s="5"/>
      <c r="AEK24" s="5"/>
      <c r="AEL24" s="5"/>
      <c r="AEM24" s="5"/>
      <c r="AEN24" s="5"/>
      <c r="AEO24" s="5"/>
      <c r="AEP24" s="5"/>
      <c r="AEQ24" s="5"/>
      <c r="AER24" s="5"/>
      <c r="AES24" s="5"/>
      <c r="AET24" s="5"/>
      <c r="AEU24" s="5"/>
      <c r="AEV24" s="5"/>
      <c r="AEW24" s="5"/>
      <c r="AEX24" s="5"/>
      <c r="AEY24" s="5"/>
      <c r="AEZ24" s="5"/>
      <c r="AFA24" s="5"/>
      <c r="AFB24" s="5"/>
      <c r="AFC24" s="5"/>
      <c r="AFD24" s="5"/>
      <c r="AFE24" s="5"/>
      <c r="AFF24" s="5"/>
      <c r="AFG24" s="5"/>
      <c r="AFH24" s="5"/>
      <c r="AFI24" s="5"/>
      <c r="AFJ24" s="5"/>
      <c r="AFK24" s="5"/>
      <c r="AFL24" s="5"/>
      <c r="AFM24" s="5"/>
      <c r="AFN24" s="5"/>
      <c r="AFO24" s="5"/>
      <c r="AFP24" s="5"/>
      <c r="AFQ24" s="5"/>
      <c r="AFR24" s="5"/>
      <c r="AFS24" s="5"/>
      <c r="AFT24" s="5"/>
      <c r="AFU24" s="5"/>
      <c r="AFV24" s="5"/>
      <c r="AFW24" s="5"/>
      <c r="AFX24" s="5"/>
      <c r="AFY24" s="5"/>
      <c r="AFZ24" s="5"/>
      <c r="AGA24" s="5"/>
      <c r="AGB24" s="5"/>
      <c r="AGC24" s="5"/>
      <c r="AGD24" s="5"/>
      <c r="AGE24" s="5"/>
      <c r="AGF24" s="5"/>
      <c r="AGG24" s="5"/>
      <c r="AGH24" s="5"/>
      <c r="AGI24" s="5"/>
      <c r="AGJ24" s="5"/>
      <c r="AGK24" s="5"/>
      <c r="AGL24" s="5"/>
      <c r="AGM24" s="5"/>
      <c r="AGN24" s="5"/>
      <c r="AGO24" s="5"/>
      <c r="AGP24" s="5"/>
      <c r="AGQ24" s="5"/>
      <c r="AGR24" s="5"/>
      <c r="AGS24" s="5"/>
      <c r="AGT24" s="5"/>
      <c r="AGU24" s="5"/>
      <c r="AGV24" s="5"/>
      <c r="AGW24" s="5"/>
      <c r="AGX24" s="5"/>
      <c r="AGY24" s="5"/>
      <c r="AGZ24" s="5"/>
      <c r="AHA24" s="5"/>
      <c r="AHB24" s="5"/>
      <c r="AHC24" s="5"/>
      <c r="AHD24" s="5"/>
      <c r="AHE24" s="5"/>
      <c r="AHF24" s="5"/>
      <c r="AHG24" s="5"/>
      <c r="AHH24" s="5"/>
      <c r="AHI24" s="5"/>
      <c r="AHJ24" s="5"/>
      <c r="AHK24" s="5"/>
      <c r="AHL24" s="5"/>
      <c r="AHM24" s="5"/>
      <c r="AHN24" s="5"/>
      <c r="AHO24" s="5"/>
      <c r="AHP24" s="5"/>
      <c r="AHQ24" s="5"/>
      <c r="AHR24" s="5"/>
      <c r="AHS24" s="5"/>
      <c r="AHT24" s="5"/>
      <c r="AHU24" s="5"/>
      <c r="AHV24" s="5"/>
      <c r="AHW24" s="5"/>
      <c r="AHX24" s="5"/>
      <c r="AHY24" s="5"/>
      <c r="AHZ24" s="5"/>
      <c r="AIA24" s="5"/>
      <c r="AIB24" s="5"/>
      <c r="AIC24" s="5"/>
      <c r="AID24" s="5"/>
      <c r="AIE24" s="5"/>
      <c r="AIF24" s="5"/>
      <c r="AIG24" s="5"/>
      <c r="AIH24" s="5"/>
      <c r="AII24" s="5"/>
      <c r="AIJ24" s="5"/>
      <c r="AIK24" s="5"/>
      <c r="AIL24" s="5"/>
      <c r="AIM24" s="5"/>
      <c r="AIN24" s="5"/>
      <c r="AIO24" s="5"/>
      <c r="AIP24" s="5"/>
      <c r="AIQ24" s="5"/>
      <c r="AIR24" s="5"/>
      <c r="AIS24" s="5"/>
      <c r="AIT24" s="5"/>
      <c r="AIU24" s="5"/>
      <c r="AIV24" s="5"/>
      <c r="AIW24" s="5"/>
      <c r="AIX24" s="5"/>
      <c r="AIY24" s="5"/>
      <c r="AIZ24" s="5"/>
      <c r="AJA24" s="5"/>
      <c r="AJB24" s="5"/>
      <c r="AJC24" s="5"/>
      <c r="AJD24" s="5"/>
      <c r="AJE24" s="5"/>
      <c r="AJF24" s="5"/>
      <c r="AJG24" s="5"/>
      <c r="AJH24" s="5"/>
      <c r="AJI24" s="5"/>
      <c r="AJJ24" s="5"/>
      <c r="AJK24" s="5"/>
      <c r="AJL24" s="5"/>
      <c r="AJM24" s="5"/>
      <c r="AJN24" s="5"/>
      <c r="AJO24" s="5"/>
      <c r="AJP24" s="5"/>
      <c r="AJQ24" s="5"/>
      <c r="AJR24" s="5"/>
      <c r="AJS24" s="5"/>
      <c r="AJT24" s="5"/>
      <c r="AJU24" s="5"/>
      <c r="AJV24" s="5"/>
      <c r="AJW24" s="5"/>
      <c r="AJX24" s="5"/>
      <c r="AJY24" s="5"/>
      <c r="AJZ24" s="5"/>
      <c r="AKA24" s="5"/>
      <c r="AKB24" s="5"/>
      <c r="AKC24" s="5"/>
      <c r="AKD24" s="5"/>
      <c r="AKE24" s="5"/>
      <c r="AKF24" s="5"/>
      <c r="AKG24" s="5"/>
      <c r="AKH24" s="5"/>
      <c r="AKI24" s="5"/>
      <c r="AKJ24" s="5"/>
      <c r="AKK24" s="5"/>
      <c r="AKL24" s="5"/>
      <c r="AKM24" s="5"/>
      <c r="AKN24" s="5"/>
      <c r="AKO24" s="5"/>
      <c r="AKP24" s="5"/>
      <c r="AKQ24" s="5"/>
      <c r="AKR24" s="5"/>
      <c r="AKS24" s="5"/>
      <c r="AKT24" s="5"/>
      <c r="AKU24" s="5"/>
      <c r="AKV24" s="5"/>
      <c r="AKW24" s="5"/>
      <c r="AKX24" s="5"/>
      <c r="AKY24" s="5"/>
      <c r="AKZ24" s="5"/>
      <c r="ALA24" s="5"/>
      <c r="ALB24" s="5"/>
      <c r="ALC24" s="5"/>
      <c r="ALD24" s="5"/>
      <c r="ALE24" s="5"/>
      <c r="ALF24" s="5"/>
      <c r="ALG24" s="5"/>
      <c r="ALH24" s="5"/>
      <c r="ALI24" s="5"/>
      <c r="ALJ24" s="5"/>
      <c r="ALK24" s="5"/>
      <c r="ALL24" s="5"/>
      <c r="ALM24" s="5"/>
      <c r="ALN24" s="5"/>
      <c r="ALO24" s="5"/>
      <c r="ALP24" s="5"/>
      <c r="ALQ24" s="5"/>
      <c r="ALR24" s="5"/>
      <c r="ALS24" s="5"/>
      <c r="ALT24" s="5"/>
      <c r="ALU24" s="5"/>
      <c r="ALV24" s="5"/>
      <c r="ALW24" s="5"/>
      <c r="ALX24" s="5"/>
      <c r="ALY24" s="5"/>
      <c r="ALZ24" s="5"/>
      <c r="AMA24" s="5"/>
      <c r="AMB24" s="5"/>
      <c r="AMC24" s="5"/>
      <c r="AMD24" s="5"/>
      <c r="AME24" s="5"/>
      <c r="AMF24" s="5"/>
      <c r="AMG24" s="5"/>
      <c r="AMH24" s="5"/>
      <c r="AMI24" s="5"/>
      <c r="AMJ24" s="5"/>
    </row>
    <row r="25" customFormat="false" ht="15" hidden="false" customHeight="false" outlineLevel="0" collapsed="false">
      <c r="B25" s="7" t="s">
        <v>4</v>
      </c>
      <c r="C25" s="9" t="n">
        <f aca="false">C20-B8</f>
        <v>-302215417.41</v>
      </c>
      <c r="D25" s="9" t="n">
        <f aca="false">D20-B8</f>
        <v>-578371474.57</v>
      </c>
      <c r="E25" s="9" t="n">
        <f aca="false">E20-B8</f>
        <v>-507967244.57</v>
      </c>
    </row>
    <row r="26" customFormat="false" ht="15" hidden="false" customHeight="false" outlineLevel="0" collapsed="false">
      <c r="C26" s="10" t="n">
        <f aca="false">C25/B8*100</f>
        <v>-13.0615449265176</v>
      </c>
      <c r="D26" s="10" t="n">
        <f aca="false">D25/C20*100</f>
        <v>-28.7523190908875</v>
      </c>
      <c r="E26" s="13" t="n">
        <f aca="false">E25/D20*100</f>
        <v>-29.2707584372568</v>
      </c>
    </row>
    <row r="27" customFormat="false" ht="15" hidden="false" customHeight="false" outlineLevel="0" collapsed="false">
      <c r="C27" s="10"/>
      <c r="D27" s="10"/>
      <c r="E27" s="10"/>
    </row>
    <row r="28" customFormat="false" ht="15" hidden="false" customHeight="false" outlineLevel="0" collapsed="false">
      <c r="B28" s="7" t="s">
        <v>5</v>
      </c>
      <c r="C28" s="9" t="n">
        <f aca="false">C21-B9</f>
        <v>-341575870.9</v>
      </c>
      <c r="D28" s="9" t="n">
        <f aca="false">D21-B9</f>
        <v>-647782052.37</v>
      </c>
      <c r="E28" s="9" t="n">
        <f aca="false">E21-B9</f>
        <v>-577449871.87</v>
      </c>
    </row>
    <row r="29" customFormat="false" ht="15" hidden="false" customHeight="false" outlineLevel="0" collapsed="false">
      <c r="C29" s="10" t="n">
        <f aca="false">C28/B9*100</f>
        <v>-14.141113340061</v>
      </c>
      <c r="D29" s="10" t="n">
        <f aca="false">D28/C21*100</f>
        <v>-31.2348969404444</v>
      </c>
      <c r="E29" s="10" t="n">
        <f aca="false">E28/D21*100</f>
        <v>-32.666758869597</v>
      </c>
      <c r="F29" s="10"/>
    </row>
    <row r="31" customFormat="false" ht="15" hidden="false" customHeight="false" outlineLevel="0" collapsed="false">
      <c r="B31" s="7" t="s">
        <v>6</v>
      </c>
      <c r="C31" s="9" t="n">
        <f aca="false">C22-B10</f>
        <v>-39360453.4899998</v>
      </c>
      <c r="D31" s="9" t="n">
        <f aca="false">D22-B10</f>
        <v>-69410577.7999997</v>
      </c>
      <c r="E31" s="9" t="n">
        <f aca="false">E22-B10</f>
        <v>-69482627.2999997</v>
      </c>
    </row>
    <row r="32" customFormat="false" ht="15" hidden="false" customHeight="false" outlineLevel="0" collapsed="false">
      <c r="C32" s="14" t="n">
        <f aca="false">C31/B10*100</f>
        <v>-38.7022338398643</v>
      </c>
      <c r="D32" s="14" t="n">
        <f aca="false">D31/C22*100</f>
        <v>-111.341469969864</v>
      </c>
      <c r="E32" s="14" t="n">
        <f aca="false">E31/D22*100</f>
        <v>-215.182113740567</v>
      </c>
    </row>
  </sheetData>
  <mergeCells count="6">
    <mergeCell ref="A5:A6"/>
    <mergeCell ref="B5:E5"/>
    <mergeCell ref="A7:E7"/>
    <mergeCell ref="A11:E11"/>
    <mergeCell ref="A15:E15"/>
    <mergeCell ref="A19:E1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AMJ40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23" activeCellId="0" sqref="A23"/>
    </sheetView>
  </sheetViews>
  <sheetFormatPr defaultColWidth="9.13671875" defaultRowHeight="18.75" customHeight="true" zeroHeight="false" outlineLevelRow="0" outlineLevelCol="0"/>
  <cols>
    <col collapsed="false" customWidth="true" hidden="false" outlineLevel="0" max="1" min="1" style="15" width="19"/>
    <col collapsed="false" customWidth="true" hidden="false" outlineLevel="0" max="2" min="2" style="15" width="23.01"/>
    <col collapsed="false" customWidth="true" hidden="false" outlineLevel="0" max="3" min="3" style="15" width="20.57"/>
    <col collapsed="false" customWidth="true" hidden="false" outlineLevel="0" max="4" min="4" style="15" width="19.99"/>
    <col collapsed="false" customWidth="false" hidden="false" outlineLevel="0" max="5" min="5" style="16" width="9.13"/>
    <col collapsed="false" customWidth="false" hidden="false" outlineLevel="0" max="1024" min="6" style="15" width="9.13"/>
  </cols>
  <sheetData>
    <row r="1" customFormat="false" ht="18.75" hidden="false" customHeight="false" outlineLevel="0" collapsed="false">
      <c r="A1" s="17" t="s">
        <v>19</v>
      </c>
      <c r="B1" s="17"/>
      <c r="C1" s="17"/>
      <c r="D1" s="17"/>
    </row>
    <row r="3" customFormat="false" ht="18.75" hidden="false" customHeight="false" outlineLevel="0" collapsed="false">
      <c r="D3" s="18"/>
    </row>
    <row r="4" customFormat="false" ht="50.25" hidden="false" customHeight="true" outlineLevel="0" collapsed="false">
      <c r="A4" s="19" t="s">
        <v>20</v>
      </c>
      <c r="B4" s="19" t="n">
        <f aca="false">'осн характ'!C5</f>
        <v>2026</v>
      </c>
      <c r="C4" s="19" t="n">
        <f aca="false">'осн характ'!D5</f>
        <v>2027</v>
      </c>
      <c r="D4" s="19" t="n">
        <f aca="false">'осн характ'!E5</f>
        <v>2028</v>
      </c>
      <c r="E4" s="20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  <c r="AME4" s="21"/>
      <c r="AMF4" s="21"/>
      <c r="AMG4" s="21"/>
      <c r="AMH4" s="21"/>
      <c r="AMI4" s="21"/>
      <c r="AMJ4" s="21"/>
    </row>
    <row r="5" customFormat="false" ht="18.75" hidden="false" customHeight="false" outlineLevel="0" collapsed="false">
      <c r="A5" s="22" t="s">
        <v>4</v>
      </c>
      <c r="B5" s="23" t="n">
        <f aca="false">'осн характ'!C11</f>
        <v>1936467110</v>
      </c>
      <c r="C5" s="23" t="n">
        <f aca="false">'осн характ'!D11</f>
        <v>1743183550</v>
      </c>
      <c r="D5" s="23" t="n">
        <f aca="false">'осн характ'!E11</f>
        <v>1854247780</v>
      </c>
    </row>
    <row r="6" customFormat="false" ht="18.75" hidden="false" customHeight="false" outlineLevel="0" collapsed="false">
      <c r="A6" s="22" t="s">
        <v>5</v>
      </c>
      <c r="B6" s="23" t="n">
        <f aca="false">'осн характ'!C12</f>
        <v>1980525384.31</v>
      </c>
      <c r="C6" s="23" t="n">
        <f aca="false">'осн характ'!D12</f>
        <v>1768716300</v>
      </c>
      <c r="D6" s="23" t="n">
        <f aca="false">'осн характ'!E12</f>
        <v>1886971200</v>
      </c>
    </row>
    <row r="7" customFormat="false" ht="18.75" hidden="false" customHeight="false" outlineLevel="0" collapsed="false">
      <c r="A7" s="22" t="s">
        <v>21</v>
      </c>
      <c r="B7" s="23" t="n">
        <f aca="false">B6-B5</f>
        <v>44058274.3099999</v>
      </c>
      <c r="C7" s="23" t="n">
        <f aca="false">C6-C5</f>
        <v>25532750</v>
      </c>
      <c r="D7" s="23" t="n">
        <f aca="false">D6-D5</f>
        <v>32723420</v>
      </c>
    </row>
    <row r="8" customFormat="false" ht="18.75" hidden="false" customHeight="false" outlineLevel="0" collapsed="false">
      <c r="A8" s="22"/>
      <c r="B8" s="23"/>
      <c r="C8" s="23"/>
      <c r="D8" s="23"/>
    </row>
    <row r="9" customFormat="false" ht="18.75" hidden="false" customHeight="false" outlineLevel="0" collapsed="false">
      <c r="A9" s="22" t="s">
        <v>22</v>
      </c>
      <c r="B9" s="24" t="n">
        <f aca="false">B21</f>
        <v>9.61419475981057</v>
      </c>
      <c r="C9" s="24" t="n">
        <f aca="false">C21</f>
        <v>6.97531614244455</v>
      </c>
      <c r="D9" s="24" t="n">
        <f aca="false">D21</f>
        <v>8.39553958755066</v>
      </c>
    </row>
    <row r="12" customFormat="false" ht="18.75" hidden="false" customHeight="false" outlineLevel="0" collapsed="false">
      <c r="A12" s="2" t="s">
        <v>23</v>
      </c>
      <c r="B12" s="2" t="s">
        <v>24</v>
      </c>
    </row>
    <row r="13" customFormat="false" ht="18.75" hidden="false" customHeight="false" outlineLevel="0" collapsed="false">
      <c r="A13" s="2"/>
      <c r="B13" s="2" t="s">
        <v>25</v>
      </c>
    </row>
    <row r="14" customFormat="false" ht="18.75" hidden="false" customHeight="false" outlineLevel="0" collapsed="false">
      <c r="A14" s="2"/>
      <c r="B14" s="2" t="s">
        <v>25</v>
      </c>
      <c r="D14" s="1" t="s">
        <v>26</v>
      </c>
    </row>
    <row r="15" customFormat="false" ht="18.75" hidden="false" customHeight="false" outlineLevel="0" collapsed="false">
      <c r="A15" s="1" t="s">
        <v>27</v>
      </c>
      <c r="B15" s="9" t="n">
        <f aca="false">B5</f>
        <v>1936467110</v>
      </c>
      <c r="C15" s="9" t="n">
        <f aca="false">C5</f>
        <v>1743183550</v>
      </c>
      <c r="D15" s="9" t="n">
        <f aca="false">D5</f>
        <v>1854247780</v>
      </c>
    </row>
    <row r="16" customFormat="false" ht="18.75" hidden="false" customHeight="false" outlineLevel="0" collapsed="false">
      <c r="A16" s="1" t="s">
        <v>28</v>
      </c>
      <c r="B16" s="9" t="n">
        <v>1154328800</v>
      </c>
      <c r="C16" s="9" t="n">
        <v>1013620300</v>
      </c>
      <c r="D16" s="9" t="n">
        <v>1045155200</v>
      </c>
    </row>
    <row r="17" customFormat="false" ht="18.75" hidden="false" customHeight="false" outlineLevel="0" collapsed="false">
      <c r="A17" s="1" t="s">
        <v>29</v>
      </c>
      <c r="B17" s="9" t="n">
        <v>432052352.94</v>
      </c>
      <c r="C17" s="9" t="n">
        <v>363518909.09</v>
      </c>
      <c r="D17" s="9" t="n">
        <v>419321086.95</v>
      </c>
    </row>
    <row r="18" customFormat="false" ht="18.75" hidden="false" customHeight="false" outlineLevel="0" collapsed="false">
      <c r="A18" s="1" t="s">
        <v>30</v>
      </c>
      <c r="B18" s="9" t="n">
        <f aca="false">B15-B16-B17</f>
        <v>350085957.06</v>
      </c>
      <c r="C18" s="9" t="n">
        <f aca="false">C15-C16-C17</f>
        <v>366044340.91</v>
      </c>
      <c r="D18" s="9" t="n">
        <f aca="false">D15-D16-D17</f>
        <v>389771493.05</v>
      </c>
    </row>
    <row r="19" customFormat="false" ht="18.75" hidden="false" customHeight="false" outlineLevel="0" collapsed="false">
      <c r="A19" s="25" t="s">
        <v>31</v>
      </c>
      <c r="B19" s="26" t="n">
        <v>108176803.48</v>
      </c>
      <c r="C19" s="9"/>
      <c r="D19" s="9"/>
    </row>
    <row r="20" customFormat="false" ht="18.75" hidden="false" customHeight="false" outlineLevel="0" collapsed="false">
      <c r="A20" s="1" t="s">
        <v>32</v>
      </c>
      <c r="B20" s="27" t="n">
        <f aca="false">SUM(B18:B19)</f>
        <v>458262760.54</v>
      </c>
      <c r="C20" s="9"/>
      <c r="D20" s="9"/>
    </row>
    <row r="21" customFormat="false" ht="18.75" hidden="false" customHeight="false" outlineLevel="0" collapsed="false">
      <c r="A21" s="1" t="s">
        <v>33</v>
      </c>
      <c r="B21" s="28" t="n">
        <f aca="false">B7/B20*100</f>
        <v>9.61419475981057</v>
      </c>
      <c r="C21" s="28" t="n">
        <f aca="false">C7/C18*100</f>
        <v>6.97531614244455</v>
      </c>
      <c r="D21" s="28" t="n">
        <f aca="false">D7/D18*100</f>
        <v>8.39553958755066</v>
      </c>
    </row>
    <row r="22" customFormat="false" ht="18.75" hidden="false" customHeight="false" outlineLevel="0" collapsed="false">
      <c r="A22" s="29"/>
      <c r="B22" s="29"/>
      <c r="C22" s="29"/>
      <c r="D22" s="29"/>
      <c r="E22" s="30"/>
    </row>
    <row r="24" customFormat="false" ht="18.75" hidden="false" customHeight="false" outlineLevel="0" collapsed="false">
      <c r="A24" s="31" t="s">
        <v>34</v>
      </c>
      <c r="B24" s="31"/>
      <c r="C24" s="31"/>
      <c r="D24" s="31"/>
    </row>
    <row r="25" customFormat="false" ht="26.85" hidden="false" customHeight="false" outlineLevel="0" collapsed="false">
      <c r="A25" s="19" t="s">
        <v>20</v>
      </c>
      <c r="B25" s="19" t="n">
        <f aca="false">B4</f>
        <v>2026</v>
      </c>
      <c r="C25" s="19" t="n">
        <f aca="false">C4</f>
        <v>2027</v>
      </c>
      <c r="D25" s="19" t="n">
        <f aca="false">D4</f>
        <v>2028</v>
      </c>
    </row>
    <row r="26" customFormat="false" ht="18.75" hidden="false" customHeight="false" outlineLevel="0" collapsed="false">
      <c r="A26" s="22" t="s">
        <v>4</v>
      </c>
      <c r="B26" s="23" t="n">
        <f aca="false">'осн хар- с поправ'!C20</f>
        <v>2011564607.16</v>
      </c>
      <c r="C26" s="23" t="n">
        <f aca="false">'осн хар- с поправ'!D20</f>
        <v>1735408550</v>
      </c>
      <c r="D26" s="23" t="n">
        <f aca="false">'осн хар- с поправ'!E20</f>
        <v>1805812780</v>
      </c>
    </row>
    <row r="27" customFormat="false" ht="18.75" hidden="false" customHeight="false" outlineLevel="0" collapsed="false">
      <c r="A27" s="22" t="s">
        <v>5</v>
      </c>
      <c r="B27" s="23" t="n">
        <f aca="false">'осн хар- с поправ'!C21</f>
        <v>2073904881.47</v>
      </c>
      <c r="C27" s="23" t="n">
        <f aca="false">'осн хар- с поправ'!D21</f>
        <v>1767698700</v>
      </c>
      <c r="D27" s="23" t="n">
        <f aca="false">'осн хар- с поправ'!E21</f>
        <v>1838030880.5</v>
      </c>
    </row>
    <row r="28" customFormat="false" ht="18.75" hidden="false" customHeight="false" outlineLevel="0" collapsed="false">
      <c r="A28" s="22" t="s">
        <v>21</v>
      </c>
      <c r="B28" s="23" t="n">
        <f aca="false">B27-B26</f>
        <v>62340274.3099999</v>
      </c>
      <c r="C28" s="23" t="n">
        <f aca="false">C27-C26</f>
        <v>32290150</v>
      </c>
      <c r="D28" s="23" t="n">
        <f aca="false">D27-D26</f>
        <v>32218100.5</v>
      </c>
    </row>
    <row r="29" customFormat="false" ht="18.75" hidden="false" customHeight="false" outlineLevel="0" collapsed="false">
      <c r="A29" s="22" t="s">
        <v>22</v>
      </c>
      <c r="B29" s="24" t="n">
        <f aca="false">B39</f>
        <v>17.829310228206</v>
      </c>
      <c r="C29" s="24" t="n">
        <f aca="false">C39</f>
        <v>9.38497618906768</v>
      </c>
      <c r="D29" s="24" t="n">
        <f aca="false">D39</f>
        <v>7.99173024346826</v>
      </c>
    </row>
    <row r="32" customFormat="false" ht="18.75" hidden="false" customHeight="false" outlineLevel="0" collapsed="false">
      <c r="A32" s="2" t="s">
        <v>23</v>
      </c>
      <c r="B32" s="2" t="s">
        <v>24</v>
      </c>
    </row>
    <row r="33" customFormat="false" ht="18.75" hidden="false" customHeight="false" outlineLevel="0" collapsed="false">
      <c r="A33" s="2"/>
      <c r="B33" s="2" t="s">
        <v>25</v>
      </c>
    </row>
    <row r="34" customFormat="false" ht="18.75" hidden="false" customHeight="false" outlineLevel="0" collapsed="false">
      <c r="A34" s="2"/>
      <c r="B34" s="2" t="s">
        <v>25</v>
      </c>
      <c r="D34" s="1" t="s">
        <v>26</v>
      </c>
    </row>
    <row r="35" customFormat="false" ht="18.75" hidden="false" customHeight="false" outlineLevel="0" collapsed="false">
      <c r="A35" s="1" t="s">
        <v>27</v>
      </c>
      <c r="B35" s="9" t="n">
        <f aca="false">B26</f>
        <v>2011564607.16</v>
      </c>
      <c r="C35" s="9" t="n">
        <f aca="false">C26</f>
        <v>1735408550</v>
      </c>
      <c r="D35" s="9" t="n">
        <f aca="false">D26</f>
        <v>1805812780</v>
      </c>
    </row>
    <row r="36" customFormat="false" ht="18.75" hidden="false" customHeight="false" outlineLevel="0" collapsed="false">
      <c r="A36" s="1" t="s">
        <v>28</v>
      </c>
      <c r="B36" s="9" t="n">
        <v>1206180000</v>
      </c>
      <c r="C36" s="9" t="n">
        <v>1027827500</v>
      </c>
      <c r="D36" s="9" t="n">
        <v>983348700</v>
      </c>
    </row>
    <row r="37" customFormat="false" ht="18.75" hidden="false" customHeight="false" outlineLevel="0" collapsed="false">
      <c r="A37" s="1" t="s">
        <v>29</v>
      </c>
      <c r="B37" s="9" t="n">
        <v>455734096.22</v>
      </c>
      <c r="C37" s="9" t="n">
        <f aca="false">C17</f>
        <v>363518909.09</v>
      </c>
      <c r="D37" s="9" t="n">
        <f aca="false">D17</f>
        <v>419321086.95</v>
      </c>
    </row>
    <row r="38" customFormat="false" ht="18.75" hidden="false" customHeight="false" outlineLevel="0" collapsed="false">
      <c r="A38" s="1" t="s">
        <v>30</v>
      </c>
      <c r="B38" s="9" t="n">
        <f aca="false">B35-B36-B37</f>
        <v>349650510.94</v>
      </c>
      <c r="C38" s="9" t="n">
        <f aca="false">C35-C36-C37</f>
        <v>344062140.91</v>
      </c>
      <c r="D38" s="9" t="n">
        <f aca="false">D35-D36-D37</f>
        <v>403142993.05</v>
      </c>
    </row>
    <row r="39" customFormat="false" ht="18.75" hidden="false" customHeight="false" outlineLevel="0" collapsed="false">
      <c r="A39" s="1" t="s">
        <v>33</v>
      </c>
      <c r="B39" s="28" t="n">
        <f aca="false">B28/B38*100</f>
        <v>17.829310228206</v>
      </c>
      <c r="C39" s="28" t="n">
        <f aca="false">C28/C38*100</f>
        <v>9.38497618906768</v>
      </c>
      <c r="D39" s="28" t="n">
        <f aca="false">D28/D38*100</f>
        <v>7.99173024346826</v>
      </c>
    </row>
    <row r="40" customFormat="false" ht="18.75" hidden="false" customHeight="false" outlineLevel="0" collapsed="false">
      <c r="B40" s="32"/>
      <c r="C40" s="32"/>
      <c r="D40" s="32"/>
    </row>
  </sheetData>
  <mergeCells count="2">
    <mergeCell ref="A1:D1"/>
    <mergeCell ref="A24:D2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AMJ3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1" activeCellId="0" sqref="K11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5" width="30.57"/>
    <col collapsed="false" customWidth="true" hidden="false" outlineLevel="0" max="4" min="2" style="1" width="13.29"/>
    <col collapsed="false" customWidth="true" hidden="false" outlineLevel="0" max="7" min="5" style="33" width="13.29"/>
    <col collapsed="false" customWidth="false" hidden="false" outlineLevel="0" max="1024" min="8" style="1" width="9.13"/>
  </cols>
  <sheetData>
    <row r="1" customFormat="false" ht="25.35" hidden="false" customHeight="true" outlineLevel="0" collapsed="false">
      <c r="B1" s="34" t="s">
        <v>35</v>
      </c>
      <c r="C1" s="34"/>
      <c r="D1" s="34"/>
      <c r="E1" s="34"/>
      <c r="F1" s="34"/>
      <c r="G1" s="34"/>
    </row>
    <row r="3" customFormat="false" ht="36.75" hidden="false" customHeight="true" outlineLevel="0" collapsed="false">
      <c r="A3" s="35" t="s">
        <v>1</v>
      </c>
      <c r="B3" s="36" t="s">
        <v>36</v>
      </c>
      <c r="C3" s="36"/>
      <c r="D3" s="36"/>
      <c r="E3" s="37" t="s">
        <v>37</v>
      </c>
      <c r="F3" s="37"/>
      <c r="G3" s="37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</row>
    <row r="4" customFormat="false" ht="15" hidden="false" customHeight="false" outlineLevel="0" collapsed="false">
      <c r="A4" s="35"/>
      <c r="B4" s="36" t="n">
        <v>2025</v>
      </c>
      <c r="C4" s="36" t="n">
        <v>2026</v>
      </c>
      <c r="D4" s="36" t="n">
        <v>2027</v>
      </c>
      <c r="E4" s="37" t="n">
        <v>2025</v>
      </c>
      <c r="F4" s="37" t="n">
        <v>2026</v>
      </c>
      <c r="G4" s="37" t="n">
        <v>2027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  <c r="AFO4" s="5"/>
      <c r="AFP4" s="5"/>
      <c r="AFQ4" s="5"/>
      <c r="AFR4" s="5"/>
      <c r="AFS4" s="5"/>
      <c r="AFT4" s="5"/>
      <c r="AFU4" s="5"/>
      <c r="AFV4" s="5"/>
      <c r="AFW4" s="5"/>
      <c r="AFX4" s="5"/>
      <c r="AFY4" s="5"/>
      <c r="AFZ4" s="5"/>
      <c r="AGA4" s="5"/>
      <c r="AGB4" s="5"/>
      <c r="AGC4" s="5"/>
      <c r="AGD4" s="5"/>
      <c r="AGE4" s="5"/>
      <c r="AGF4" s="5"/>
      <c r="AGG4" s="5"/>
      <c r="AGH4" s="5"/>
      <c r="AGI4" s="5"/>
      <c r="AGJ4" s="5"/>
      <c r="AGK4" s="5"/>
      <c r="AGL4" s="5"/>
      <c r="AGM4" s="5"/>
      <c r="AGN4" s="5"/>
      <c r="AGO4" s="5"/>
      <c r="AGP4" s="5"/>
      <c r="AGQ4" s="5"/>
      <c r="AGR4" s="5"/>
      <c r="AGS4" s="5"/>
      <c r="AGT4" s="5"/>
      <c r="AGU4" s="5"/>
      <c r="AGV4" s="5"/>
      <c r="AGW4" s="5"/>
      <c r="AGX4" s="5"/>
      <c r="AGY4" s="5"/>
      <c r="AGZ4" s="5"/>
      <c r="AHA4" s="5"/>
      <c r="AHB4" s="5"/>
      <c r="AHC4" s="5"/>
      <c r="AHD4" s="5"/>
      <c r="AHE4" s="5"/>
      <c r="AHF4" s="5"/>
      <c r="AHG4" s="5"/>
      <c r="AHH4" s="5"/>
      <c r="AHI4" s="5"/>
      <c r="AHJ4" s="5"/>
      <c r="AHK4" s="5"/>
      <c r="AHL4" s="5"/>
      <c r="AHM4" s="5"/>
      <c r="AHN4" s="5"/>
      <c r="AHO4" s="5"/>
      <c r="AHP4" s="5"/>
      <c r="AHQ4" s="5"/>
      <c r="AHR4" s="5"/>
      <c r="AHS4" s="5"/>
      <c r="AHT4" s="5"/>
      <c r="AHU4" s="5"/>
      <c r="AHV4" s="5"/>
      <c r="AHW4" s="5"/>
      <c r="AHX4" s="5"/>
      <c r="AHY4" s="5"/>
      <c r="AHZ4" s="5"/>
      <c r="AIA4" s="5"/>
      <c r="AIB4" s="5"/>
      <c r="AIC4" s="5"/>
      <c r="AID4" s="5"/>
      <c r="AIE4" s="5"/>
      <c r="AIF4" s="5"/>
      <c r="AIG4" s="5"/>
      <c r="AIH4" s="5"/>
      <c r="AII4" s="5"/>
      <c r="AIJ4" s="5"/>
      <c r="AIK4" s="5"/>
      <c r="AIL4" s="5"/>
      <c r="AIM4" s="5"/>
      <c r="AIN4" s="5"/>
      <c r="AIO4" s="5"/>
      <c r="AIP4" s="5"/>
      <c r="AIQ4" s="5"/>
      <c r="AIR4" s="5"/>
      <c r="AIS4" s="5"/>
      <c r="AIT4" s="5"/>
      <c r="AIU4" s="5"/>
      <c r="AIV4" s="5"/>
      <c r="AIW4" s="5"/>
      <c r="AIX4" s="5"/>
      <c r="AIY4" s="5"/>
      <c r="AIZ4" s="5"/>
      <c r="AJA4" s="5"/>
      <c r="AJB4" s="5"/>
      <c r="AJC4" s="5"/>
      <c r="AJD4" s="5"/>
      <c r="AJE4" s="5"/>
      <c r="AJF4" s="5"/>
      <c r="AJG4" s="5"/>
      <c r="AJH4" s="5"/>
      <c r="AJI4" s="5"/>
      <c r="AJJ4" s="5"/>
      <c r="AJK4" s="5"/>
      <c r="AJL4" s="5"/>
      <c r="AJM4" s="5"/>
      <c r="AJN4" s="5"/>
      <c r="AJO4" s="5"/>
      <c r="AJP4" s="5"/>
      <c r="AJQ4" s="5"/>
      <c r="AJR4" s="5"/>
      <c r="AJS4" s="5"/>
      <c r="AJT4" s="5"/>
      <c r="AJU4" s="5"/>
      <c r="AJV4" s="5"/>
      <c r="AJW4" s="5"/>
      <c r="AJX4" s="5"/>
      <c r="AJY4" s="5"/>
      <c r="AJZ4" s="5"/>
      <c r="AKA4" s="5"/>
      <c r="AKB4" s="5"/>
      <c r="AKC4" s="5"/>
      <c r="AKD4" s="5"/>
      <c r="AKE4" s="5"/>
      <c r="AKF4" s="5"/>
      <c r="AKG4" s="5"/>
      <c r="AKH4" s="5"/>
      <c r="AKI4" s="5"/>
      <c r="AKJ4" s="5"/>
      <c r="AKK4" s="5"/>
      <c r="AKL4" s="5"/>
      <c r="AKM4" s="5"/>
      <c r="AKN4" s="5"/>
      <c r="AKO4" s="5"/>
      <c r="AKP4" s="5"/>
      <c r="AKQ4" s="5"/>
      <c r="AKR4" s="5"/>
      <c r="AKS4" s="5"/>
      <c r="AKT4" s="5"/>
      <c r="AKU4" s="5"/>
      <c r="AKV4" s="5"/>
      <c r="AKW4" s="5"/>
      <c r="AKX4" s="5"/>
      <c r="AKY4" s="5"/>
      <c r="AKZ4" s="5"/>
      <c r="ALA4" s="5"/>
      <c r="ALB4" s="5"/>
      <c r="ALC4" s="5"/>
      <c r="ALD4" s="5"/>
      <c r="ALE4" s="5"/>
      <c r="ALF4" s="5"/>
      <c r="ALG4" s="5"/>
      <c r="ALH4" s="5"/>
      <c r="ALI4" s="5"/>
      <c r="ALJ4" s="5"/>
      <c r="ALK4" s="5"/>
      <c r="ALL4" s="5"/>
      <c r="ALM4" s="5"/>
      <c r="ALN4" s="5"/>
      <c r="ALO4" s="5"/>
      <c r="ALP4" s="5"/>
      <c r="ALQ4" s="5"/>
      <c r="ALR4" s="5"/>
      <c r="ALS4" s="5"/>
      <c r="ALT4" s="5"/>
      <c r="ALU4" s="5"/>
      <c r="ALV4" s="5"/>
      <c r="ALW4" s="5"/>
      <c r="ALX4" s="5"/>
      <c r="ALY4" s="5"/>
      <c r="ALZ4" s="5"/>
      <c r="AMA4" s="5"/>
      <c r="AMB4" s="5"/>
      <c r="AMC4" s="5"/>
      <c r="AMD4" s="5"/>
      <c r="AME4" s="5"/>
      <c r="AMF4" s="5"/>
      <c r="AMG4" s="5"/>
      <c r="AMH4" s="5"/>
      <c r="AMI4" s="5"/>
      <c r="AMJ4" s="5"/>
    </row>
    <row r="5" customFormat="false" ht="15" hidden="false" customHeight="false" outlineLevel="0" collapsed="false">
      <c r="A5" s="36" t="n">
        <v>1</v>
      </c>
      <c r="B5" s="12" t="n">
        <v>2</v>
      </c>
      <c r="C5" s="12" t="n">
        <v>3</v>
      </c>
      <c r="D5" s="12" t="n">
        <v>4</v>
      </c>
      <c r="E5" s="38" t="n">
        <v>5</v>
      </c>
      <c r="F5" s="38" t="n">
        <v>6</v>
      </c>
      <c r="G5" s="38" t="n">
        <v>7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  <c r="IS5" s="39"/>
      <c r="IT5" s="39"/>
      <c r="IU5" s="39"/>
      <c r="IV5" s="39"/>
      <c r="IW5" s="39"/>
      <c r="IX5" s="39"/>
      <c r="IY5" s="39"/>
      <c r="IZ5" s="39"/>
      <c r="JA5" s="39"/>
      <c r="JB5" s="39"/>
      <c r="JC5" s="39"/>
      <c r="JD5" s="39"/>
      <c r="JE5" s="39"/>
      <c r="JF5" s="39"/>
      <c r="JG5" s="39"/>
      <c r="JH5" s="39"/>
      <c r="JI5" s="39"/>
      <c r="JJ5" s="39"/>
      <c r="JK5" s="39"/>
      <c r="JL5" s="39"/>
      <c r="JM5" s="39"/>
      <c r="JN5" s="39"/>
      <c r="JO5" s="39"/>
      <c r="JP5" s="39"/>
      <c r="JQ5" s="39"/>
      <c r="JR5" s="39"/>
      <c r="JS5" s="39"/>
      <c r="JT5" s="39"/>
      <c r="JU5" s="39"/>
      <c r="JV5" s="39"/>
      <c r="JW5" s="39"/>
      <c r="JX5" s="39"/>
      <c r="JY5" s="39"/>
      <c r="JZ5" s="39"/>
      <c r="KA5" s="39"/>
      <c r="KB5" s="39"/>
      <c r="KC5" s="39"/>
      <c r="KD5" s="39"/>
      <c r="KE5" s="39"/>
      <c r="KF5" s="39"/>
      <c r="KG5" s="39"/>
      <c r="KH5" s="39"/>
      <c r="KI5" s="39"/>
      <c r="KJ5" s="39"/>
      <c r="KK5" s="39"/>
      <c r="KL5" s="39"/>
      <c r="KM5" s="39"/>
      <c r="KN5" s="39"/>
      <c r="KO5" s="39"/>
      <c r="KP5" s="39"/>
      <c r="KQ5" s="39"/>
      <c r="KR5" s="39"/>
      <c r="KS5" s="39"/>
      <c r="KT5" s="39"/>
      <c r="KU5" s="39"/>
      <c r="KV5" s="39"/>
      <c r="KW5" s="39"/>
      <c r="KX5" s="39"/>
      <c r="KY5" s="39"/>
      <c r="KZ5" s="39"/>
      <c r="LA5" s="39"/>
      <c r="LB5" s="39"/>
      <c r="LC5" s="39"/>
      <c r="LD5" s="39"/>
      <c r="LE5" s="39"/>
      <c r="LF5" s="39"/>
      <c r="LG5" s="39"/>
      <c r="LH5" s="39"/>
      <c r="LI5" s="39"/>
      <c r="LJ5" s="39"/>
      <c r="LK5" s="39"/>
      <c r="LL5" s="39"/>
      <c r="LM5" s="39"/>
      <c r="LN5" s="39"/>
      <c r="LO5" s="39"/>
      <c r="LP5" s="39"/>
      <c r="LQ5" s="39"/>
      <c r="LR5" s="39"/>
      <c r="LS5" s="39"/>
      <c r="LT5" s="39"/>
      <c r="LU5" s="39"/>
      <c r="LV5" s="39"/>
      <c r="LW5" s="39"/>
      <c r="LX5" s="39"/>
      <c r="LY5" s="39"/>
      <c r="LZ5" s="39"/>
      <c r="MA5" s="39"/>
      <c r="MB5" s="39"/>
      <c r="MC5" s="39"/>
      <c r="MD5" s="39"/>
      <c r="ME5" s="39"/>
      <c r="MF5" s="39"/>
      <c r="MG5" s="39"/>
      <c r="MH5" s="39"/>
      <c r="MI5" s="39"/>
      <c r="MJ5" s="39"/>
      <c r="MK5" s="39"/>
      <c r="ML5" s="39"/>
      <c r="MM5" s="39"/>
      <c r="MN5" s="39"/>
      <c r="MO5" s="39"/>
      <c r="MP5" s="39"/>
      <c r="MQ5" s="39"/>
      <c r="MR5" s="39"/>
      <c r="MS5" s="39"/>
      <c r="MT5" s="39"/>
      <c r="MU5" s="39"/>
      <c r="MV5" s="39"/>
      <c r="MW5" s="39"/>
      <c r="MX5" s="39"/>
      <c r="MY5" s="39"/>
      <c r="MZ5" s="39"/>
      <c r="NA5" s="39"/>
      <c r="NB5" s="39"/>
      <c r="NC5" s="39"/>
      <c r="ND5" s="39"/>
      <c r="NE5" s="39"/>
      <c r="NF5" s="39"/>
      <c r="NG5" s="39"/>
      <c r="NH5" s="39"/>
      <c r="NI5" s="39"/>
      <c r="NJ5" s="39"/>
      <c r="NK5" s="39"/>
      <c r="NL5" s="39"/>
      <c r="NM5" s="39"/>
      <c r="NN5" s="39"/>
      <c r="NO5" s="39"/>
      <c r="NP5" s="39"/>
      <c r="NQ5" s="39"/>
      <c r="NR5" s="39"/>
      <c r="NS5" s="39"/>
      <c r="NT5" s="39"/>
      <c r="NU5" s="39"/>
      <c r="NV5" s="39"/>
      <c r="NW5" s="39"/>
      <c r="NX5" s="39"/>
      <c r="NY5" s="39"/>
      <c r="NZ5" s="39"/>
      <c r="OA5" s="39"/>
      <c r="OB5" s="39"/>
      <c r="OC5" s="39"/>
      <c r="OD5" s="39"/>
      <c r="OE5" s="39"/>
      <c r="OF5" s="39"/>
      <c r="OG5" s="39"/>
      <c r="OH5" s="39"/>
      <c r="OI5" s="39"/>
      <c r="OJ5" s="39"/>
      <c r="OK5" s="39"/>
      <c r="OL5" s="39"/>
      <c r="OM5" s="39"/>
      <c r="ON5" s="39"/>
      <c r="OO5" s="39"/>
      <c r="OP5" s="39"/>
      <c r="OQ5" s="39"/>
      <c r="OR5" s="39"/>
      <c r="OS5" s="39"/>
      <c r="OT5" s="39"/>
      <c r="OU5" s="39"/>
      <c r="OV5" s="39"/>
      <c r="OW5" s="39"/>
      <c r="OX5" s="39"/>
      <c r="OY5" s="39"/>
      <c r="OZ5" s="39"/>
      <c r="PA5" s="39"/>
      <c r="PB5" s="39"/>
      <c r="PC5" s="39"/>
      <c r="PD5" s="39"/>
      <c r="PE5" s="39"/>
      <c r="PF5" s="39"/>
      <c r="PG5" s="39"/>
      <c r="PH5" s="39"/>
      <c r="PI5" s="39"/>
      <c r="PJ5" s="39"/>
      <c r="PK5" s="39"/>
      <c r="PL5" s="39"/>
      <c r="PM5" s="39"/>
      <c r="PN5" s="39"/>
      <c r="PO5" s="39"/>
      <c r="PP5" s="39"/>
      <c r="PQ5" s="39"/>
      <c r="PR5" s="39"/>
      <c r="PS5" s="39"/>
      <c r="PT5" s="39"/>
      <c r="PU5" s="39"/>
      <c r="PV5" s="39"/>
      <c r="PW5" s="39"/>
      <c r="PX5" s="39"/>
      <c r="PY5" s="39"/>
      <c r="PZ5" s="39"/>
      <c r="QA5" s="39"/>
      <c r="QB5" s="39"/>
      <c r="QC5" s="39"/>
      <c r="QD5" s="39"/>
      <c r="QE5" s="39"/>
      <c r="QF5" s="39"/>
      <c r="QG5" s="39"/>
      <c r="QH5" s="39"/>
      <c r="QI5" s="39"/>
      <c r="QJ5" s="39"/>
      <c r="QK5" s="39"/>
      <c r="QL5" s="39"/>
      <c r="QM5" s="39"/>
      <c r="QN5" s="39"/>
      <c r="QO5" s="39"/>
      <c r="QP5" s="39"/>
      <c r="QQ5" s="39"/>
      <c r="QR5" s="39"/>
      <c r="QS5" s="39"/>
      <c r="QT5" s="39"/>
      <c r="QU5" s="39"/>
      <c r="QV5" s="39"/>
      <c r="QW5" s="39"/>
      <c r="QX5" s="39"/>
      <c r="QY5" s="39"/>
      <c r="QZ5" s="39"/>
      <c r="RA5" s="39"/>
      <c r="RB5" s="39"/>
      <c r="RC5" s="39"/>
      <c r="RD5" s="39"/>
      <c r="RE5" s="39"/>
      <c r="RF5" s="39"/>
      <c r="RG5" s="39"/>
      <c r="RH5" s="39"/>
      <c r="RI5" s="39"/>
      <c r="RJ5" s="39"/>
      <c r="RK5" s="39"/>
      <c r="RL5" s="39"/>
      <c r="RM5" s="39"/>
      <c r="RN5" s="39"/>
      <c r="RO5" s="39"/>
      <c r="RP5" s="39"/>
      <c r="RQ5" s="39"/>
      <c r="RR5" s="39"/>
      <c r="RS5" s="39"/>
      <c r="RT5" s="39"/>
      <c r="RU5" s="39"/>
      <c r="RV5" s="39"/>
      <c r="RW5" s="39"/>
      <c r="RX5" s="39"/>
      <c r="RY5" s="39"/>
      <c r="RZ5" s="39"/>
      <c r="SA5" s="39"/>
      <c r="SB5" s="39"/>
      <c r="SC5" s="39"/>
      <c r="SD5" s="39"/>
      <c r="SE5" s="39"/>
      <c r="SF5" s="39"/>
      <c r="SG5" s="39"/>
      <c r="SH5" s="39"/>
      <c r="SI5" s="39"/>
      <c r="SJ5" s="39"/>
      <c r="SK5" s="39"/>
      <c r="SL5" s="39"/>
      <c r="SM5" s="39"/>
      <c r="SN5" s="39"/>
      <c r="SO5" s="39"/>
      <c r="SP5" s="39"/>
      <c r="SQ5" s="39"/>
      <c r="SR5" s="39"/>
      <c r="SS5" s="39"/>
      <c r="ST5" s="39"/>
      <c r="SU5" s="39"/>
      <c r="SV5" s="39"/>
      <c r="SW5" s="39"/>
      <c r="SX5" s="39"/>
      <c r="SY5" s="39"/>
      <c r="SZ5" s="39"/>
      <c r="TA5" s="39"/>
      <c r="TB5" s="39"/>
      <c r="TC5" s="39"/>
      <c r="TD5" s="39"/>
      <c r="TE5" s="39"/>
      <c r="TF5" s="39"/>
      <c r="TG5" s="39"/>
      <c r="TH5" s="39"/>
      <c r="TI5" s="39"/>
      <c r="TJ5" s="39"/>
      <c r="TK5" s="39"/>
      <c r="TL5" s="39"/>
      <c r="TM5" s="39"/>
      <c r="TN5" s="39"/>
      <c r="TO5" s="39"/>
      <c r="TP5" s="39"/>
      <c r="TQ5" s="39"/>
      <c r="TR5" s="39"/>
      <c r="TS5" s="39"/>
      <c r="TT5" s="39"/>
      <c r="TU5" s="39"/>
      <c r="TV5" s="39"/>
      <c r="TW5" s="39"/>
      <c r="TX5" s="39"/>
      <c r="TY5" s="39"/>
      <c r="TZ5" s="39"/>
      <c r="UA5" s="39"/>
      <c r="UB5" s="39"/>
      <c r="UC5" s="39"/>
      <c r="UD5" s="39"/>
      <c r="UE5" s="39"/>
      <c r="UF5" s="39"/>
      <c r="UG5" s="39"/>
      <c r="UH5" s="39"/>
      <c r="UI5" s="39"/>
      <c r="UJ5" s="39"/>
      <c r="UK5" s="39"/>
      <c r="UL5" s="39"/>
      <c r="UM5" s="39"/>
      <c r="UN5" s="39"/>
      <c r="UO5" s="39"/>
      <c r="UP5" s="39"/>
      <c r="UQ5" s="39"/>
      <c r="UR5" s="39"/>
      <c r="US5" s="39"/>
      <c r="UT5" s="39"/>
      <c r="UU5" s="39"/>
      <c r="UV5" s="39"/>
      <c r="UW5" s="39"/>
      <c r="UX5" s="39"/>
      <c r="UY5" s="39"/>
      <c r="UZ5" s="39"/>
      <c r="VA5" s="39"/>
      <c r="VB5" s="39"/>
      <c r="VC5" s="39"/>
      <c r="VD5" s="39"/>
      <c r="VE5" s="39"/>
      <c r="VF5" s="39"/>
      <c r="VG5" s="39"/>
      <c r="VH5" s="39"/>
      <c r="VI5" s="39"/>
      <c r="VJ5" s="39"/>
      <c r="VK5" s="39"/>
      <c r="VL5" s="39"/>
      <c r="VM5" s="39"/>
      <c r="VN5" s="39"/>
      <c r="VO5" s="39"/>
      <c r="VP5" s="39"/>
      <c r="VQ5" s="39"/>
      <c r="VR5" s="39"/>
      <c r="VS5" s="39"/>
      <c r="VT5" s="39"/>
      <c r="VU5" s="39"/>
      <c r="VV5" s="39"/>
      <c r="VW5" s="39"/>
      <c r="VX5" s="39"/>
      <c r="VY5" s="39"/>
      <c r="VZ5" s="39"/>
      <c r="WA5" s="39"/>
      <c r="WB5" s="39"/>
      <c r="WC5" s="39"/>
      <c r="WD5" s="39"/>
      <c r="WE5" s="39"/>
      <c r="WF5" s="39"/>
      <c r="WG5" s="39"/>
      <c r="WH5" s="39"/>
      <c r="WI5" s="39"/>
      <c r="WJ5" s="39"/>
      <c r="WK5" s="39"/>
      <c r="WL5" s="39"/>
      <c r="WM5" s="39"/>
      <c r="WN5" s="39"/>
      <c r="WO5" s="39"/>
      <c r="WP5" s="39"/>
      <c r="WQ5" s="39"/>
      <c r="WR5" s="39"/>
      <c r="WS5" s="39"/>
      <c r="WT5" s="39"/>
      <c r="WU5" s="39"/>
      <c r="WV5" s="39"/>
      <c r="WW5" s="39"/>
      <c r="WX5" s="39"/>
      <c r="WY5" s="39"/>
      <c r="WZ5" s="39"/>
      <c r="XA5" s="39"/>
      <c r="XB5" s="39"/>
      <c r="XC5" s="39"/>
      <c r="XD5" s="39"/>
      <c r="XE5" s="39"/>
      <c r="XF5" s="39"/>
      <c r="XG5" s="39"/>
      <c r="XH5" s="39"/>
      <c r="XI5" s="39"/>
      <c r="XJ5" s="39"/>
      <c r="XK5" s="39"/>
      <c r="XL5" s="39"/>
      <c r="XM5" s="39"/>
      <c r="XN5" s="39"/>
      <c r="XO5" s="39"/>
      <c r="XP5" s="39"/>
      <c r="XQ5" s="39"/>
      <c r="XR5" s="39"/>
      <c r="XS5" s="39"/>
      <c r="XT5" s="39"/>
      <c r="XU5" s="39"/>
      <c r="XV5" s="39"/>
      <c r="XW5" s="39"/>
      <c r="XX5" s="39"/>
      <c r="XY5" s="39"/>
      <c r="XZ5" s="39"/>
      <c r="YA5" s="39"/>
      <c r="YB5" s="39"/>
      <c r="YC5" s="39"/>
      <c r="YD5" s="39"/>
      <c r="YE5" s="39"/>
      <c r="YF5" s="39"/>
      <c r="YG5" s="39"/>
      <c r="YH5" s="39"/>
      <c r="YI5" s="39"/>
      <c r="YJ5" s="39"/>
      <c r="YK5" s="39"/>
      <c r="YL5" s="39"/>
      <c r="YM5" s="39"/>
      <c r="YN5" s="39"/>
      <c r="YO5" s="39"/>
      <c r="YP5" s="39"/>
      <c r="YQ5" s="39"/>
      <c r="YR5" s="39"/>
      <c r="YS5" s="39"/>
      <c r="YT5" s="39"/>
      <c r="YU5" s="39"/>
      <c r="YV5" s="39"/>
      <c r="YW5" s="39"/>
      <c r="YX5" s="39"/>
      <c r="YY5" s="39"/>
      <c r="YZ5" s="39"/>
      <c r="ZA5" s="39"/>
      <c r="ZB5" s="39"/>
      <c r="ZC5" s="39"/>
      <c r="ZD5" s="39"/>
      <c r="ZE5" s="39"/>
      <c r="ZF5" s="39"/>
      <c r="ZG5" s="39"/>
      <c r="ZH5" s="39"/>
      <c r="ZI5" s="39"/>
      <c r="ZJ5" s="39"/>
      <c r="ZK5" s="39"/>
      <c r="ZL5" s="39"/>
      <c r="ZM5" s="39"/>
      <c r="ZN5" s="39"/>
      <c r="ZO5" s="39"/>
      <c r="ZP5" s="39"/>
      <c r="ZQ5" s="39"/>
      <c r="ZR5" s="39"/>
      <c r="ZS5" s="39"/>
      <c r="ZT5" s="39"/>
      <c r="ZU5" s="39"/>
      <c r="ZV5" s="39"/>
      <c r="ZW5" s="39"/>
      <c r="ZX5" s="39"/>
      <c r="ZY5" s="39"/>
      <c r="ZZ5" s="39"/>
      <c r="AAA5" s="39"/>
      <c r="AAB5" s="39"/>
      <c r="AAC5" s="39"/>
      <c r="AAD5" s="39"/>
      <c r="AAE5" s="39"/>
      <c r="AAF5" s="39"/>
      <c r="AAG5" s="39"/>
      <c r="AAH5" s="39"/>
      <c r="AAI5" s="39"/>
      <c r="AAJ5" s="39"/>
      <c r="AAK5" s="39"/>
      <c r="AAL5" s="39"/>
      <c r="AAM5" s="39"/>
      <c r="AAN5" s="39"/>
      <c r="AAO5" s="39"/>
      <c r="AAP5" s="39"/>
      <c r="AAQ5" s="39"/>
      <c r="AAR5" s="39"/>
      <c r="AAS5" s="39"/>
      <c r="AAT5" s="39"/>
      <c r="AAU5" s="39"/>
      <c r="AAV5" s="39"/>
      <c r="AAW5" s="39"/>
      <c r="AAX5" s="39"/>
      <c r="AAY5" s="39"/>
      <c r="AAZ5" s="39"/>
      <c r="ABA5" s="39"/>
      <c r="ABB5" s="39"/>
      <c r="ABC5" s="39"/>
      <c r="ABD5" s="39"/>
      <c r="ABE5" s="39"/>
      <c r="ABF5" s="39"/>
      <c r="ABG5" s="39"/>
      <c r="ABH5" s="39"/>
      <c r="ABI5" s="39"/>
      <c r="ABJ5" s="39"/>
      <c r="ABK5" s="39"/>
      <c r="ABL5" s="39"/>
      <c r="ABM5" s="39"/>
      <c r="ABN5" s="39"/>
      <c r="ABO5" s="39"/>
      <c r="ABP5" s="39"/>
      <c r="ABQ5" s="39"/>
      <c r="ABR5" s="39"/>
      <c r="ABS5" s="39"/>
      <c r="ABT5" s="39"/>
      <c r="ABU5" s="39"/>
      <c r="ABV5" s="39"/>
      <c r="ABW5" s="39"/>
      <c r="ABX5" s="39"/>
      <c r="ABY5" s="39"/>
      <c r="ABZ5" s="39"/>
      <c r="ACA5" s="39"/>
      <c r="ACB5" s="39"/>
      <c r="ACC5" s="39"/>
      <c r="ACD5" s="39"/>
      <c r="ACE5" s="39"/>
      <c r="ACF5" s="39"/>
      <c r="ACG5" s="39"/>
      <c r="ACH5" s="39"/>
      <c r="ACI5" s="39"/>
      <c r="ACJ5" s="39"/>
      <c r="ACK5" s="39"/>
      <c r="ACL5" s="39"/>
      <c r="ACM5" s="39"/>
      <c r="ACN5" s="39"/>
      <c r="ACO5" s="39"/>
      <c r="ACP5" s="39"/>
      <c r="ACQ5" s="39"/>
      <c r="ACR5" s="39"/>
      <c r="ACS5" s="39"/>
      <c r="ACT5" s="39"/>
      <c r="ACU5" s="39"/>
      <c r="ACV5" s="39"/>
      <c r="ACW5" s="39"/>
      <c r="ACX5" s="39"/>
      <c r="ACY5" s="39"/>
      <c r="ACZ5" s="39"/>
      <c r="ADA5" s="39"/>
      <c r="ADB5" s="39"/>
      <c r="ADC5" s="39"/>
      <c r="ADD5" s="39"/>
      <c r="ADE5" s="39"/>
      <c r="ADF5" s="39"/>
      <c r="ADG5" s="39"/>
      <c r="ADH5" s="39"/>
      <c r="ADI5" s="39"/>
      <c r="ADJ5" s="39"/>
      <c r="ADK5" s="39"/>
      <c r="ADL5" s="39"/>
      <c r="ADM5" s="39"/>
      <c r="ADN5" s="39"/>
      <c r="ADO5" s="39"/>
      <c r="ADP5" s="39"/>
      <c r="ADQ5" s="39"/>
      <c r="ADR5" s="39"/>
      <c r="ADS5" s="39"/>
      <c r="ADT5" s="39"/>
      <c r="ADU5" s="39"/>
      <c r="ADV5" s="39"/>
      <c r="ADW5" s="39"/>
      <c r="ADX5" s="39"/>
      <c r="ADY5" s="39"/>
      <c r="ADZ5" s="39"/>
      <c r="AEA5" s="39"/>
      <c r="AEB5" s="39"/>
      <c r="AEC5" s="39"/>
      <c r="AED5" s="39"/>
      <c r="AEE5" s="39"/>
      <c r="AEF5" s="39"/>
      <c r="AEG5" s="39"/>
      <c r="AEH5" s="39"/>
      <c r="AEI5" s="39"/>
      <c r="AEJ5" s="39"/>
      <c r="AEK5" s="39"/>
      <c r="AEL5" s="39"/>
      <c r="AEM5" s="39"/>
      <c r="AEN5" s="39"/>
      <c r="AEO5" s="39"/>
      <c r="AEP5" s="39"/>
      <c r="AEQ5" s="39"/>
      <c r="AER5" s="39"/>
      <c r="AES5" s="39"/>
      <c r="AET5" s="39"/>
      <c r="AEU5" s="39"/>
      <c r="AEV5" s="39"/>
      <c r="AEW5" s="39"/>
      <c r="AEX5" s="39"/>
      <c r="AEY5" s="39"/>
      <c r="AEZ5" s="39"/>
      <c r="AFA5" s="39"/>
      <c r="AFB5" s="39"/>
      <c r="AFC5" s="39"/>
      <c r="AFD5" s="39"/>
      <c r="AFE5" s="39"/>
      <c r="AFF5" s="39"/>
      <c r="AFG5" s="39"/>
      <c r="AFH5" s="39"/>
      <c r="AFI5" s="39"/>
      <c r="AFJ5" s="39"/>
      <c r="AFK5" s="39"/>
      <c r="AFL5" s="39"/>
      <c r="AFM5" s="39"/>
      <c r="AFN5" s="39"/>
      <c r="AFO5" s="39"/>
      <c r="AFP5" s="39"/>
      <c r="AFQ5" s="39"/>
      <c r="AFR5" s="39"/>
      <c r="AFS5" s="39"/>
      <c r="AFT5" s="39"/>
      <c r="AFU5" s="39"/>
      <c r="AFV5" s="39"/>
      <c r="AFW5" s="39"/>
      <c r="AFX5" s="39"/>
      <c r="AFY5" s="39"/>
      <c r="AFZ5" s="39"/>
      <c r="AGA5" s="39"/>
      <c r="AGB5" s="39"/>
      <c r="AGC5" s="39"/>
      <c r="AGD5" s="39"/>
      <c r="AGE5" s="39"/>
      <c r="AGF5" s="39"/>
      <c r="AGG5" s="39"/>
      <c r="AGH5" s="39"/>
      <c r="AGI5" s="39"/>
      <c r="AGJ5" s="39"/>
      <c r="AGK5" s="39"/>
      <c r="AGL5" s="39"/>
      <c r="AGM5" s="39"/>
      <c r="AGN5" s="39"/>
      <c r="AGO5" s="39"/>
      <c r="AGP5" s="39"/>
      <c r="AGQ5" s="39"/>
      <c r="AGR5" s="39"/>
      <c r="AGS5" s="39"/>
      <c r="AGT5" s="39"/>
      <c r="AGU5" s="39"/>
      <c r="AGV5" s="39"/>
      <c r="AGW5" s="39"/>
      <c r="AGX5" s="39"/>
      <c r="AGY5" s="39"/>
      <c r="AGZ5" s="39"/>
      <c r="AHA5" s="39"/>
      <c r="AHB5" s="39"/>
      <c r="AHC5" s="39"/>
      <c r="AHD5" s="39"/>
      <c r="AHE5" s="39"/>
      <c r="AHF5" s="39"/>
      <c r="AHG5" s="39"/>
      <c r="AHH5" s="39"/>
      <c r="AHI5" s="39"/>
      <c r="AHJ5" s="39"/>
      <c r="AHK5" s="39"/>
      <c r="AHL5" s="39"/>
      <c r="AHM5" s="39"/>
      <c r="AHN5" s="39"/>
      <c r="AHO5" s="39"/>
      <c r="AHP5" s="39"/>
      <c r="AHQ5" s="39"/>
      <c r="AHR5" s="39"/>
      <c r="AHS5" s="39"/>
      <c r="AHT5" s="39"/>
      <c r="AHU5" s="39"/>
      <c r="AHV5" s="39"/>
      <c r="AHW5" s="39"/>
      <c r="AHX5" s="39"/>
      <c r="AHY5" s="39"/>
      <c r="AHZ5" s="39"/>
      <c r="AIA5" s="39"/>
      <c r="AIB5" s="39"/>
      <c r="AIC5" s="39"/>
      <c r="AID5" s="39"/>
      <c r="AIE5" s="39"/>
      <c r="AIF5" s="39"/>
      <c r="AIG5" s="39"/>
      <c r="AIH5" s="39"/>
      <c r="AII5" s="39"/>
      <c r="AIJ5" s="39"/>
      <c r="AIK5" s="39"/>
      <c r="AIL5" s="39"/>
      <c r="AIM5" s="39"/>
      <c r="AIN5" s="39"/>
      <c r="AIO5" s="39"/>
      <c r="AIP5" s="39"/>
      <c r="AIQ5" s="39"/>
      <c r="AIR5" s="39"/>
      <c r="AIS5" s="39"/>
      <c r="AIT5" s="39"/>
      <c r="AIU5" s="39"/>
      <c r="AIV5" s="39"/>
      <c r="AIW5" s="39"/>
      <c r="AIX5" s="39"/>
      <c r="AIY5" s="39"/>
      <c r="AIZ5" s="39"/>
      <c r="AJA5" s="39"/>
      <c r="AJB5" s="39"/>
      <c r="AJC5" s="39"/>
      <c r="AJD5" s="39"/>
      <c r="AJE5" s="39"/>
      <c r="AJF5" s="39"/>
      <c r="AJG5" s="39"/>
      <c r="AJH5" s="39"/>
      <c r="AJI5" s="39"/>
      <c r="AJJ5" s="39"/>
      <c r="AJK5" s="39"/>
      <c r="AJL5" s="39"/>
      <c r="AJM5" s="39"/>
      <c r="AJN5" s="39"/>
      <c r="AJO5" s="39"/>
      <c r="AJP5" s="39"/>
      <c r="AJQ5" s="39"/>
      <c r="AJR5" s="39"/>
      <c r="AJS5" s="39"/>
      <c r="AJT5" s="39"/>
      <c r="AJU5" s="39"/>
      <c r="AJV5" s="39"/>
      <c r="AJW5" s="39"/>
      <c r="AJX5" s="39"/>
      <c r="AJY5" s="39"/>
      <c r="AJZ5" s="39"/>
      <c r="AKA5" s="39"/>
      <c r="AKB5" s="39"/>
      <c r="AKC5" s="39"/>
      <c r="AKD5" s="39"/>
      <c r="AKE5" s="39"/>
      <c r="AKF5" s="39"/>
      <c r="AKG5" s="39"/>
      <c r="AKH5" s="39"/>
      <c r="AKI5" s="39"/>
      <c r="AKJ5" s="39"/>
      <c r="AKK5" s="39"/>
      <c r="AKL5" s="39"/>
      <c r="AKM5" s="39"/>
      <c r="AKN5" s="39"/>
      <c r="AKO5" s="39"/>
      <c r="AKP5" s="39"/>
      <c r="AKQ5" s="39"/>
      <c r="AKR5" s="39"/>
      <c r="AKS5" s="39"/>
      <c r="AKT5" s="39"/>
      <c r="AKU5" s="39"/>
      <c r="AKV5" s="39"/>
      <c r="AKW5" s="39"/>
      <c r="AKX5" s="39"/>
      <c r="AKY5" s="39"/>
      <c r="AKZ5" s="39"/>
      <c r="ALA5" s="39"/>
      <c r="ALB5" s="39"/>
      <c r="ALC5" s="39"/>
      <c r="ALD5" s="39"/>
      <c r="ALE5" s="39"/>
      <c r="ALF5" s="39"/>
      <c r="ALG5" s="39"/>
      <c r="ALH5" s="39"/>
      <c r="ALI5" s="39"/>
      <c r="ALJ5" s="39"/>
      <c r="ALK5" s="39"/>
      <c r="ALL5" s="39"/>
      <c r="ALM5" s="39"/>
      <c r="ALN5" s="39"/>
      <c r="ALO5" s="39"/>
      <c r="ALP5" s="39"/>
      <c r="ALQ5" s="39"/>
      <c r="ALR5" s="39"/>
      <c r="ALS5" s="39"/>
      <c r="ALT5" s="39"/>
      <c r="ALU5" s="39"/>
      <c r="ALV5" s="39"/>
      <c r="ALW5" s="39"/>
      <c r="ALX5" s="39"/>
      <c r="ALY5" s="39"/>
      <c r="ALZ5" s="39"/>
      <c r="AMA5" s="39"/>
      <c r="AMB5" s="39"/>
      <c r="AMC5" s="39"/>
      <c r="AMD5" s="39"/>
      <c r="AME5" s="39"/>
      <c r="AMF5" s="39"/>
      <c r="AMG5" s="39"/>
      <c r="AMH5" s="39"/>
      <c r="AMI5" s="39"/>
      <c r="AMJ5" s="39"/>
    </row>
    <row r="6" customFormat="false" ht="46.25" hidden="false" customHeight="false" outlineLevel="0" collapsed="false">
      <c r="A6" s="40" t="s">
        <v>38</v>
      </c>
      <c r="B6" s="8"/>
      <c r="C6" s="8"/>
      <c r="D6" s="8"/>
      <c r="E6" s="41"/>
      <c r="F6" s="41"/>
      <c r="G6" s="41"/>
    </row>
    <row r="7" customFormat="false" ht="35.05" hidden="false" customHeight="false" outlineLevel="0" collapsed="false">
      <c r="A7" s="40" t="s">
        <v>39</v>
      </c>
      <c r="B7" s="8"/>
      <c r="C7" s="8"/>
      <c r="D7" s="8"/>
      <c r="E7" s="41"/>
      <c r="F7" s="41"/>
      <c r="G7" s="41"/>
    </row>
    <row r="8" customFormat="false" ht="15" hidden="false" customHeight="false" outlineLevel="0" collapsed="false">
      <c r="A8" s="42" t="s">
        <v>40</v>
      </c>
      <c r="B8" s="43" t="n">
        <f aca="false">B9+B10+B11</f>
        <v>0</v>
      </c>
      <c r="C8" s="43" t="n">
        <f aca="false">C9+C10+C11</f>
        <v>0</v>
      </c>
      <c r="D8" s="43" t="n">
        <f aca="false">D9+D10+D11</f>
        <v>0</v>
      </c>
      <c r="E8" s="44" t="n">
        <f aca="false">B8</f>
        <v>0</v>
      </c>
      <c r="F8" s="44" t="n">
        <f aca="false">C8</f>
        <v>0</v>
      </c>
      <c r="G8" s="44" t="n">
        <f aca="false">D8</f>
        <v>0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</row>
    <row r="9" customFormat="false" ht="135.8" hidden="false" customHeight="false" outlineLevel="0" collapsed="false">
      <c r="A9" s="40" t="s">
        <v>41</v>
      </c>
      <c r="B9" s="8"/>
      <c r="C9" s="8"/>
      <c r="D9" s="8"/>
      <c r="E9" s="45"/>
      <c r="F9" s="45"/>
      <c r="G9" s="45"/>
      <c r="P9" s="1" t="n">
        <v>79003000</v>
      </c>
      <c r="W9" s="1" t="n">
        <v>76436000</v>
      </c>
      <c r="X9" s="1" t="n">
        <v>21166000</v>
      </c>
    </row>
    <row r="10" customFormat="false" ht="102.2" hidden="false" customHeight="false" outlineLevel="0" collapsed="false">
      <c r="A10" s="40" t="s">
        <v>42</v>
      </c>
      <c r="B10" s="8"/>
      <c r="C10" s="8"/>
      <c r="D10" s="8"/>
      <c r="E10" s="45"/>
      <c r="F10" s="45"/>
      <c r="G10" s="45"/>
    </row>
    <row r="11" customFormat="false" ht="79.85" hidden="false" customHeight="false" outlineLevel="0" collapsed="false">
      <c r="A11" s="40" t="s">
        <v>43</v>
      </c>
      <c r="B11" s="8"/>
      <c r="C11" s="8"/>
      <c r="D11" s="8"/>
      <c r="E11" s="45"/>
      <c r="F11" s="45"/>
      <c r="G11" s="45"/>
    </row>
    <row r="12" customFormat="false" ht="35.05" hidden="false" customHeight="false" outlineLevel="0" collapsed="false">
      <c r="A12" s="42" t="s">
        <v>44</v>
      </c>
      <c r="B12" s="43" t="n">
        <f aca="false">B13+B14+B15+B16+B17+B18+B19+B20+B21+B22+B23+B24+B25</f>
        <v>0</v>
      </c>
      <c r="C12" s="43" t="n">
        <f aca="false">C13+C14+C15+C16+C17+C18+C19+C20+C21+C22+C23+C24+C25</f>
        <v>0</v>
      </c>
      <c r="D12" s="43" t="n">
        <f aca="false">D13+D14+D15+D16+D17+D18+D19+D20+D21+D22+D23+D24+D25</f>
        <v>0</v>
      </c>
      <c r="E12" s="46" t="n">
        <f aca="false">B12</f>
        <v>0</v>
      </c>
      <c r="F12" s="46" t="n">
        <f aca="false">C12</f>
        <v>0</v>
      </c>
      <c r="G12" s="46" t="n">
        <f aca="false">D12</f>
        <v>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  <c r="AMI12" s="25"/>
      <c r="AMJ12" s="25"/>
    </row>
    <row r="13" customFormat="false" ht="35.05" hidden="false" customHeight="false" outlineLevel="0" collapsed="false">
      <c r="A13" s="40" t="s">
        <v>45</v>
      </c>
      <c r="B13" s="47"/>
      <c r="C13" s="8"/>
      <c r="D13" s="8"/>
      <c r="E13" s="41"/>
      <c r="F13" s="41"/>
      <c r="G13" s="41"/>
    </row>
    <row r="14" customFormat="false" ht="158.2" hidden="false" customHeight="false" outlineLevel="0" collapsed="false">
      <c r="A14" s="48" t="s">
        <v>46</v>
      </c>
      <c r="B14" s="8"/>
      <c r="C14" s="8"/>
      <c r="D14" s="8"/>
      <c r="E14" s="41"/>
      <c r="F14" s="41"/>
      <c r="G14" s="41"/>
    </row>
    <row r="15" customFormat="false" ht="91" hidden="false" customHeight="false" outlineLevel="0" collapsed="false">
      <c r="A15" s="48" t="s">
        <v>47</v>
      </c>
      <c r="B15" s="8"/>
      <c r="C15" s="8"/>
      <c r="D15" s="8"/>
      <c r="E15" s="41"/>
      <c r="F15" s="41"/>
      <c r="G15" s="41"/>
    </row>
    <row r="16" customFormat="false" ht="46.25" hidden="false" customHeight="false" outlineLevel="0" collapsed="false">
      <c r="A16" s="40" t="s">
        <v>48</v>
      </c>
      <c r="B16" s="49"/>
      <c r="C16" s="49"/>
      <c r="D16" s="49"/>
      <c r="E16" s="41"/>
      <c r="F16" s="41"/>
      <c r="G16" s="41"/>
    </row>
    <row r="17" customFormat="false" ht="23.85" hidden="false" customHeight="false" outlineLevel="0" collapsed="false">
      <c r="A17" s="40" t="s">
        <v>49</v>
      </c>
      <c r="B17" s="49"/>
      <c r="C17" s="49"/>
      <c r="D17" s="49"/>
      <c r="E17" s="41"/>
      <c r="F17" s="41"/>
      <c r="G17" s="41"/>
    </row>
    <row r="18" customFormat="false" ht="68.65" hidden="false" customHeight="false" outlineLevel="0" collapsed="false">
      <c r="A18" s="40" t="s">
        <v>50</v>
      </c>
      <c r="B18" s="49"/>
      <c r="C18" s="49"/>
      <c r="D18" s="49"/>
      <c r="E18" s="41"/>
      <c r="F18" s="41"/>
      <c r="G18" s="41"/>
    </row>
    <row r="19" customFormat="false" ht="46.25" hidden="false" customHeight="false" outlineLevel="0" collapsed="false">
      <c r="A19" s="40" t="s">
        <v>51</v>
      </c>
      <c r="B19" s="49"/>
      <c r="C19" s="49"/>
      <c r="D19" s="49"/>
      <c r="E19" s="41"/>
      <c r="F19" s="41"/>
      <c r="G19" s="41"/>
    </row>
    <row r="20" customFormat="false" ht="102.2" hidden="false" customHeight="false" outlineLevel="0" collapsed="false">
      <c r="A20" s="40" t="s">
        <v>52</v>
      </c>
      <c r="B20" s="49"/>
      <c r="C20" s="49"/>
      <c r="D20" s="49"/>
      <c r="E20" s="41"/>
      <c r="F20" s="41"/>
      <c r="G20" s="41"/>
    </row>
    <row r="21" customFormat="false" ht="68.65" hidden="false" customHeight="false" outlineLevel="0" collapsed="false">
      <c r="A21" s="40" t="s">
        <v>53</v>
      </c>
      <c r="B21" s="49"/>
      <c r="C21" s="49"/>
      <c r="D21" s="49"/>
      <c r="E21" s="41"/>
      <c r="F21" s="41"/>
      <c r="G21" s="41"/>
    </row>
    <row r="22" customFormat="false" ht="79.85" hidden="false" customHeight="false" outlineLevel="0" collapsed="false">
      <c r="A22" s="40" t="s">
        <v>54</v>
      </c>
      <c r="B22" s="49"/>
      <c r="C22" s="49"/>
      <c r="D22" s="49"/>
      <c r="E22" s="41"/>
      <c r="F22" s="41"/>
      <c r="G22" s="41"/>
    </row>
    <row r="23" customFormat="false" ht="124.6" hidden="false" customHeight="false" outlineLevel="0" collapsed="false">
      <c r="A23" s="48" t="s">
        <v>55</v>
      </c>
      <c r="B23" s="8"/>
      <c r="C23" s="8"/>
      <c r="D23" s="8"/>
      <c r="E23" s="41"/>
      <c r="F23" s="41"/>
      <c r="G23" s="41"/>
    </row>
    <row r="24" customFormat="false" ht="161.25" hidden="false" customHeight="true" outlineLevel="0" collapsed="false">
      <c r="A24" s="40" t="s">
        <v>56</v>
      </c>
      <c r="B24" s="50"/>
      <c r="C24" s="50"/>
      <c r="D24" s="50"/>
      <c r="E24" s="41"/>
      <c r="F24" s="41"/>
      <c r="G24" s="41"/>
    </row>
    <row r="25" customFormat="false" ht="98.25" hidden="false" customHeight="true" outlineLevel="0" collapsed="false">
      <c r="A25" s="51" t="s">
        <v>57</v>
      </c>
      <c r="B25" s="50"/>
      <c r="C25" s="50"/>
      <c r="D25" s="50"/>
      <c r="E25" s="41"/>
      <c r="F25" s="41"/>
      <c r="G25" s="41"/>
    </row>
    <row r="26" customFormat="false" ht="15" hidden="false" customHeight="false" outlineLevel="0" collapsed="false">
      <c r="A26" s="42" t="s">
        <v>58</v>
      </c>
      <c r="B26" s="43" t="n">
        <f aca="false">SUM(B6:B25)</f>
        <v>0</v>
      </c>
      <c r="C26" s="43" t="n">
        <f aca="false">SUM(C6:C25)</f>
        <v>0</v>
      </c>
      <c r="D26" s="43" t="n">
        <f aca="false">SUM(D6:D25)</f>
        <v>0</v>
      </c>
      <c r="E26" s="44" t="n">
        <f aca="false">SUM(E6:E25)</f>
        <v>0</v>
      </c>
      <c r="F26" s="44" t="n">
        <f aca="false">SUM(F6:F25)</f>
        <v>0</v>
      </c>
      <c r="G26" s="44" t="n">
        <f aca="false">SUM(G6:G25)</f>
        <v>0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  <c r="IX26" s="25"/>
      <c r="IY26" s="25"/>
      <c r="IZ26" s="25"/>
      <c r="JA26" s="25"/>
      <c r="JB26" s="25"/>
      <c r="JC26" s="25"/>
      <c r="JD26" s="25"/>
      <c r="JE26" s="25"/>
      <c r="JF26" s="25"/>
      <c r="JG26" s="25"/>
      <c r="JH26" s="25"/>
      <c r="JI26" s="25"/>
      <c r="JJ26" s="25"/>
      <c r="JK26" s="25"/>
      <c r="JL26" s="25"/>
      <c r="JM26" s="25"/>
      <c r="JN26" s="25"/>
      <c r="JO26" s="25"/>
      <c r="JP26" s="25"/>
      <c r="JQ26" s="25"/>
      <c r="JR26" s="25"/>
      <c r="JS26" s="25"/>
      <c r="JT26" s="25"/>
      <c r="JU26" s="25"/>
      <c r="JV26" s="25"/>
      <c r="JW26" s="25"/>
      <c r="JX26" s="25"/>
      <c r="JY26" s="25"/>
      <c r="JZ26" s="25"/>
      <c r="KA26" s="25"/>
      <c r="KB26" s="25"/>
      <c r="KC26" s="25"/>
      <c r="KD26" s="25"/>
      <c r="KE26" s="25"/>
      <c r="KF26" s="25"/>
      <c r="KG26" s="25"/>
      <c r="KH26" s="25"/>
      <c r="KI26" s="25"/>
      <c r="KJ26" s="25"/>
      <c r="KK26" s="25"/>
      <c r="KL26" s="25"/>
      <c r="KM26" s="25"/>
      <c r="KN26" s="25"/>
      <c r="KO26" s="25"/>
      <c r="KP26" s="25"/>
      <c r="KQ26" s="25"/>
      <c r="KR26" s="25"/>
      <c r="KS26" s="25"/>
      <c r="KT26" s="25"/>
      <c r="KU26" s="25"/>
      <c r="KV26" s="25"/>
      <c r="KW26" s="25"/>
      <c r="KX26" s="25"/>
      <c r="KY26" s="25"/>
      <c r="KZ26" s="25"/>
      <c r="LA26" s="25"/>
      <c r="LB26" s="25"/>
      <c r="LC26" s="25"/>
      <c r="LD26" s="25"/>
      <c r="LE26" s="25"/>
      <c r="LF26" s="25"/>
      <c r="LG26" s="25"/>
      <c r="LH26" s="25"/>
      <c r="LI26" s="25"/>
      <c r="LJ26" s="25"/>
      <c r="LK26" s="25"/>
      <c r="LL26" s="25"/>
      <c r="LM26" s="25"/>
      <c r="LN26" s="25"/>
      <c r="LO26" s="25"/>
      <c r="LP26" s="25"/>
      <c r="LQ26" s="25"/>
      <c r="LR26" s="25"/>
      <c r="LS26" s="25"/>
      <c r="LT26" s="25"/>
      <c r="LU26" s="25"/>
      <c r="LV26" s="25"/>
      <c r="LW26" s="25"/>
      <c r="LX26" s="25"/>
      <c r="LY26" s="25"/>
      <c r="LZ26" s="25"/>
      <c r="MA26" s="25"/>
      <c r="MB26" s="25"/>
      <c r="MC26" s="25"/>
      <c r="MD26" s="25"/>
      <c r="ME26" s="25"/>
      <c r="MF26" s="25"/>
      <c r="MG26" s="25"/>
      <c r="MH26" s="25"/>
      <c r="MI26" s="25"/>
      <c r="MJ26" s="25"/>
      <c r="MK26" s="25"/>
      <c r="ML26" s="25"/>
      <c r="MM26" s="25"/>
      <c r="MN26" s="25"/>
      <c r="MO26" s="25"/>
      <c r="MP26" s="25"/>
      <c r="MQ26" s="25"/>
      <c r="MR26" s="25"/>
      <c r="MS26" s="25"/>
      <c r="MT26" s="25"/>
      <c r="MU26" s="25"/>
      <c r="MV26" s="25"/>
      <c r="MW26" s="25"/>
      <c r="MX26" s="25"/>
      <c r="MY26" s="25"/>
      <c r="MZ26" s="25"/>
      <c r="NA26" s="25"/>
      <c r="NB26" s="25"/>
      <c r="NC26" s="25"/>
      <c r="ND26" s="25"/>
      <c r="NE26" s="25"/>
      <c r="NF26" s="25"/>
      <c r="NG26" s="25"/>
      <c r="NH26" s="25"/>
      <c r="NI26" s="25"/>
      <c r="NJ26" s="25"/>
      <c r="NK26" s="25"/>
      <c r="NL26" s="25"/>
      <c r="NM26" s="25"/>
      <c r="NN26" s="25"/>
      <c r="NO26" s="25"/>
      <c r="NP26" s="25"/>
      <c r="NQ26" s="25"/>
      <c r="NR26" s="25"/>
      <c r="NS26" s="25"/>
      <c r="NT26" s="25"/>
      <c r="NU26" s="25"/>
      <c r="NV26" s="25"/>
      <c r="NW26" s="25"/>
      <c r="NX26" s="25"/>
      <c r="NY26" s="25"/>
      <c r="NZ26" s="25"/>
      <c r="OA26" s="25"/>
      <c r="OB26" s="25"/>
      <c r="OC26" s="25"/>
      <c r="OD26" s="25"/>
      <c r="OE26" s="25"/>
      <c r="OF26" s="25"/>
      <c r="OG26" s="25"/>
      <c r="OH26" s="25"/>
      <c r="OI26" s="25"/>
      <c r="OJ26" s="25"/>
      <c r="OK26" s="25"/>
      <c r="OL26" s="25"/>
      <c r="OM26" s="25"/>
      <c r="ON26" s="25"/>
      <c r="OO26" s="25"/>
      <c r="OP26" s="25"/>
      <c r="OQ26" s="25"/>
      <c r="OR26" s="25"/>
      <c r="OS26" s="25"/>
      <c r="OT26" s="25"/>
      <c r="OU26" s="25"/>
      <c r="OV26" s="25"/>
      <c r="OW26" s="25"/>
      <c r="OX26" s="25"/>
      <c r="OY26" s="25"/>
      <c r="OZ26" s="25"/>
      <c r="PA26" s="25"/>
      <c r="PB26" s="25"/>
      <c r="PC26" s="25"/>
      <c r="PD26" s="25"/>
      <c r="PE26" s="25"/>
      <c r="PF26" s="25"/>
      <c r="PG26" s="25"/>
      <c r="PH26" s="25"/>
      <c r="PI26" s="25"/>
      <c r="PJ26" s="25"/>
      <c r="PK26" s="25"/>
      <c r="PL26" s="25"/>
      <c r="PM26" s="25"/>
      <c r="PN26" s="25"/>
      <c r="PO26" s="25"/>
      <c r="PP26" s="25"/>
      <c r="PQ26" s="25"/>
      <c r="PR26" s="25"/>
      <c r="PS26" s="25"/>
      <c r="PT26" s="25"/>
      <c r="PU26" s="25"/>
      <c r="PV26" s="25"/>
      <c r="PW26" s="25"/>
      <c r="PX26" s="25"/>
      <c r="PY26" s="25"/>
      <c r="PZ26" s="25"/>
      <c r="QA26" s="25"/>
      <c r="QB26" s="25"/>
      <c r="QC26" s="25"/>
      <c r="QD26" s="25"/>
      <c r="QE26" s="25"/>
      <c r="QF26" s="25"/>
      <c r="QG26" s="25"/>
      <c r="QH26" s="25"/>
      <c r="QI26" s="25"/>
      <c r="QJ26" s="25"/>
      <c r="QK26" s="25"/>
      <c r="QL26" s="25"/>
      <c r="QM26" s="25"/>
      <c r="QN26" s="25"/>
      <c r="QO26" s="25"/>
      <c r="QP26" s="25"/>
      <c r="QQ26" s="25"/>
      <c r="QR26" s="25"/>
      <c r="QS26" s="25"/>
      <c r="QT26" s="25"/>
      <c r="QU26" s="25"/>
      <c r="QV26" s="25"/>
      <c r="QW26" s="25"/>
      <c r="QX26" s="25"/>
      <c r="QY26" s="25"/>
      <c r="QZ26" s="25"/>
      <c r="RA26" s="25"/>
      <c r="RB26" s="25"/>
      <c r="RC26" s="25"/>
      <c r="RD26" s="25"/>
      <c r="RE26" s="25"/>
      <c r="RF26" s="25"/>
      <c r="RG26" s="25"/>
      <c r="RH26" s="25"/>
      <c r="RI26" s="25"/>
      <c r="RJ26" s="25"/>
      <c r="RK26" s="25"/>
      <c r="RL26" s="25"/>
      <c r="RM26" s="25"/>
      <c r="RN26" s="25"/>
      <c r="RO26" s="25"/>
      <c r="RP26" s="25"/>
      <c r="RQ26" s="25"/>
      <c r="RR26" s="25"/>
      <c r="RS26" s="25"/>
      <c r="RT26" s="25"/>
      <c r="RU26" s="25"/>
      <c r="RV26" s="25"/>
      <c r="RW26" s="25"/>
      <c r="RX26" s="25"/>
      <c r="RY26" s="25"/>
      <c r="RZ26" s="25"/>
      <c r="SA26" s="25"/>
      <c r="SB26" s="25"/>
      <c r="SC26" s="25"/>
      <c r="SD26" s="25"/>
      <c r="SE26" s="25"/>
      <c r="SF26" s="25"/>
      <c r="SG26" s="25"/>
      <c r="SH26" s="25"/>
      <c r="SI26" s="25"/>
      <c r="SJ26" s="25"/>
      <c r="SK26" s="25"/>
      <c r="SL26" s="25"/>
      <c r="SM26" s="25"/>
      <c r="SN26" s="25"/>
      <c r="SO26" s="25"/>
      <c r="SP26" s="25"/>
      <c r="SQ26" s="25"/>
      <c r="SR26" s="25"/>
      <c r="SS26" s="25"/>
      <c r="ST26" s="25"/>
      <c r="SU26" s="25"/>
      <c r="SV26" s="25"/>
      <c r="SW26" s="25"/>
      <c r="SX26" s="25"/>
      <c r="SY26" s="25"/>
      <c r="SZ26" s="25"/>
      <c r="TA26" s="25"/>
      <c r="TB26" s="25"/>
      <c r="TC26" s="25"/>
      <c r="TD26" s="25"/>
      <c r="TE26" s="25"/>
      <c r="TF26" s="25"/>
      <c r="TG26" s="25"/>
      <c r="TH26" s="25"/>
      <c r="TI26" s="25"/>
      <c r="TJ26" s="25"/>
      <c r="TK26" s="25"/>
      <c r="TL26" s="25"/>
      <c r="TM26" s="25"/>
      <c r="TN26" s="25"/>
      <c r="TO26" s="25"/>
      <c r="TP26" s="25"/>
      <c r="TQ26" s="25"/>
      <c r="TR26" s="25"/>
      <c r="TS26" s="25"/>
      <c r="TT26" s="25"/>
      <c r="TU26" s="25"/>
      <c r="TV26" s="25"/>
      <c r="TW26" s="25"/>
      <c r="TX26" s="25"/>
      <c r="TY26" s="25"/>
      <c r="TZ26" s="25"/>
      <c r="UA26" s="25"/>
      <c r="UB26" s="25"/>
      <c r="UC26" s="25"/>
      <c r="UD26" s="25"/>
      <c r="UE26" s="25"/>
      <c r="UF26" s="25"/>
      <c r="UG26" s="25"/>
      <c r="UH26" s="25"/>
      <c r="UI26" s="25"/>
      <c r="UJ26" s="25"/>
      <c r="UK26" s="25"/>
      <c r="UL26" s="25"/>
      <c r="UM26" s="25"/>
      <c r="UN26" s="25"/>
      <c r="UO26" s="25"/>
      <c r="UP26" s="25"/>
      <c r="UQ26" s="25"/>
      <c r="UR26" s="25"/>
      <c r="US26" s="25"/>
      <c r="UT26" s="25"/>
      <c r="UU26" s="25"/>
      <c r="UV26" s="25"/>
      <c r="UW26" s="25"/>
      <c r="UX26" s="25"/>
      <c r="UY26" s="25"/>
      <c r="UZ26" s="25"/>
      <c r="VA26" s="25"/>
      <c r="VB26" s="25"/>
      <c r="VC26" s="25"/>
      <c r="VD26" s="25"/>
      <c r="VE26" s="25"/>
      <c r="VF26" s="25"/>
      <c r="VG26" s="25"/>
      <c r="VH26" s="25"/>
      <c r="VI26" s="25"/>
      <c r="VJ26" s="25"/>
      <c r="VK26" s="25"/>
      <c r="VL26" s="25"/>
      <c r="VM26" s="25"/>
      <c r="VN26" s="25"/>
      <c r="VO26" s="25"/>
      <c r="VP26" s="25"/>
      <c r="VQ26" s="25"/>
      <c r="VR26" s="25"/>
      <c r="VS26" s="25"/>
      <c r="VT26" s="25"/>
      <c r="VU26" s="25"/>
      <c r="VV26" s="25"/>
      <c r="VW26" s="25"/>
      <c r="VX26" s="25"/>
      <c r="VY26" s="25"/>
      <c r="VZ26" s="25"/>
      <c r="WA26" s="25"/>
      <c r="WB26" s="25"/>
      <c r="WC26" s="25"/>
      <c r="WD26" s="25"/>
      <c r="WE26" s="25"/>
      <c r="WF26" s="25"/>
      <c r="WG26" s="25"/>
      <c r="WH26" s="25"/>
      <c r="WI26" s="25"/>
      <c r="WJ26" s="25"/>
      <c r="WK26" s="25"/>
      <c r="WL26" s="25"/>
      <c r="WM26" s="25"/>
      <c r="WN26" s="25"/>
      <c r="WO26" s="25"/>
      <c r="WP26" s="25"/>
      <c r="WQ26" s="25"/>
      <c r="WR26" s="25"/>
      <c r="WS26" s="25"/>
      <c r="WT26" s="25"/>
      <c r="WU26" s="25"/>
      <c r="WV26" s="25"/>
      <c r="WW26" s="25"/>
      <c r="WX26" s="25"/>
      <c r="WY26" s="25"/>
      <c r="WZ26" s="25"/>
      <c r="XA26" s="25"/>
      <c r="XB26" s="25"/>
      <c r="XC26" s="25"/>
      <c r="XD26" s="25"/>
      <c r="XE26" s="25"/>
      <c r="XF26" s="25"/>
      <c r="XG26" s="25"/>
      <c r="XH26" s="25"/>
      <c r="XI26" s="25"/>
      <c r="XJ26" s="25"/>
      <c r="XK26" s="25"/>
      <c r="XL26" s="25"/>
      <c r="XM26" s="25"/>
      <c r="XN26" s="25"/>
      <c r="XO26" s="25"/>
      <c r="XP26" s="25"/>
      <c r="XQ26" s="25"/>
      <c r="XR26" s="25"/>
      <c r="XS26" s="25"/>
      <c r="XT26" s="25"/>
      <c r="XU26" s="25"/>
      <c r="XV26" s="25"/>
      <c r="XW26" s="25"/>
      <c r="XX26" s="25"/>
      <c r="XY26" s="25"/>
      <c r="XZ26" s="25"/>
      <c r="YA26" s="25"/>
      <c r="YB26" s="25"/>
      <c r="YC26" s="25"/>
      <c r="YD26" s="25"/>
      <c r="YE26" s="25"/>
      <c r="YF26" s="25"/>
      <c r="YG26" s="25"/>
      <c r="YH26" s="25"/>
      <c r="YI26" s="25"/>
      <c r="YJ26" s="25"/>
      <c r="YK26" s="25"/>
      <c r="YL26" s="25"/>
      <c r="YM26" s="25"/>
      <c r="YN26" s="25"/>
      <c r="YO26" s="25"/>
      <c r="YP26" s="25"/>
      <c r="YQ26" s="25"/>
      <c r="YR26" s="25"/>
      <c r="YS26" s="25"/>
      <c r="YT26" s="25"/>
      <c r="YU26" s="25"/>
      <c r="YV26" s="25"/>
      <c r="YW26" s="25"/>
      <c r="YX26" s="25"/>
      <c r="YY26" s="25"/>
      <c r="YZ26" s="25"/>
      <c r="ZA26" s="25"/>
      <c r="ZB26" s="25"/>
      <c r="ZC26" s="25"/>
      <c r="ZD26" s="25"/>
      <c r="ZE26" s="25"/>
      <c r="ZF26" s="25"/>
      <c r="ZG26" s="25"/>
      <c r="ZH26" s="25"/>
      <c r="ZI26" s="25"/>
      <c r="ZJ26" s="25"/>
      <c r="ZK26" s="25"/>
      <c r="ZL26" s="25"/>
      <c r="ZM26" s="25"/>
      <c r="ZN26" s="25"/>
      <c r="ZO26" s="25"/>
      <c r="ZP26" s="25"/>
      <c r="ZQ26" s="25"/>
      <c r="ZR26" s="25"/>
      <c r="ZS26" s="25"/>
      <c r="ZT26" s="25"/>
      <c r="ZU26" s="25"/>
      <c r="ZV26" s="25"/>
      <c r="ZW26" s="25"/>
      <c r="ZX26" s="25"/>
      <c r="ZY26" s="25"/>
      <c r="ZZ26" s="25"/>
      <c r="AAA26" s="25"/>
      <c r="AAB26" s="25"/>
      <c r="AAC26" s="25"/>
      <c r="AAD26" s="25"/>
      <c r="AAE26" s="25"/>
      <c r="AAF26" s="25"/>
      <c r="AAG26" s="25"/>
      <c r="AAH26" s="25"/>
      <c r="AAI26" s="25"/>
      <c r="AAJ26" s="25"/>
      <c r="AAK26" s="25"/>
      <c r="AAL26" s="25"/>
      <c r="AAM26" s="25"/>
      <c r="AAN26" s="25"/>
      <c r="AAO26" s="25"/>
      <c r="AAP26" s="25"/>
      <c r="AAQ26" s="25"/>
      <c r="AAR26" s="25"/>
      <c r="AAS26" s="25"/>
      <c r="AAT26" s="25"/>
      <c r="AAU26" s="25"/>
      <c r="AAV26" s="25"/>
      <c r="AAW26" s="25"/>
      <c r="AAX26" s="25"/>
      <c r="AAY26" s="25"/>
      <c r="AAZ26" s="25"/>
      <c r="ABA26" s="25"/>
      <c r="ABB26" s="25"/>
      <c r="ABC26" s="25"/>
      <c r="ABD26" s="25"/>
      <c r="ABE26" s="25"/>
      <c r="ABF26" s="25"/>
      <c r="ABG26" s="25"/>
      <c r="ABH26" s="25"/>
      <c r="ABI26" s="25"/>
      <c r="ABJ26" s="25"/>
      <c r="ABK26" s="25"/>
      <c r="ABL26" s="25"/>
      <c r="ABM26" s="25"/>
      <c r="ABN26" s="25"/>
      <c r="ABO26" s="25"/>
      <c r="ABP26" s="25"/>
      <c r="ABQ26" s="25"/>
      <c r="ABR26" s="25"/>
      <c r="ABS26" s="25"/>
      <c r="ABT26" s="25"/>
      <c r="ABU26" s="25"/>
      <c r="ABV26" s="25"/>
      <c r="ABW26" s="25"/>
      <c r="ABX26" s="25"/>
      <c r="ABY26" s="25"/>
      <c r="ABZ26" s="25"/>
      <c r="ACA26" s="25"/>
      <c r="ACB26" s="25"/>
      <c r="ACC26" s="25"/>
      <c r="ACD26" s="25"/>
      <c r="ACE26" s="25"/>
      <c r="ACF26" s="25"/>
      <c r="ACG26" s="25"/>
      <c r="ACH26" s="25"/>
      <c r="ACI26" s="25"/>
      <c r="ACJ26" s="25"/>
      <c r="ACK26" s="25"/>
      <c r="ACL26" s="25"/>
      <c r="ACM26" s="25"/>
      <c r="ACN26" s="25"/>
      <c r="ACO26" s="25"/>
      <c r="ACP26" s="25"/>
      <c r="ACQ26" s="25"/>
      <c r="ACR26" s="25"/>
      <c r="ACS26" s="25"/>
      <c r="ACT26" s="25"/>
      <c r="ACU26" s="25"/>
      <c r="ACV26" s="25"/>
      <c r="ACW26" s="25"/>
      <c r="ACX26" s="25"/>
      <c r="ACY26" s="25"/>
      <c r="ACZ26" s="25"/>
      <c r="ADA26" s="25"/>
      <c r="ADB26" s="25"/>
      <c r="ADC26" s="25"/>
      <c r="ADD26" s="25"/>
      <c r="ADE26" s="25"/>
      <c r="ADF26" s="25"/>
      <c r="ADG26" s="25"/>
      <c r="ADH26" s="25"/>
      <c r="ADI26" s="25"/>
      <c r="ADJ26" s="25"/>
      <c r="ADK26" s="25"/>
      <c r="ADL26" s="25"/>
      <c r="ADM26" s="25"/>
      <c r="ADN26" s="25"/>
      <c r="ADO26" s="25"/>
      <c r="ADP26" s="25"/>
      <c r="ADQ26" s="25"/>
      <c r="ADR26" s="25"/>
      <c r="ADS26" s="25"/>
      <c r="ADT26" s="25"/>
      <c r="ADU26" s="25"/>
      <c r="ADV26" s="25"/>
      <c r="ADW26" s="25"/>
      <c r="ADX26" s="25"/>
      <c r="ADY26" s="25"/>
      <c r="ADZ26" s="25"/>
      <c r="AEA26" s="25"/>
      <c r="AEB26" s="25"/>
      <c r="AEC26" s="25"/>
      <c r="AED26" s="25"/>
      <c r="AEE26" s="25"/>
      <c r="AEF26" s="25"/>
      <c r="AEG26" s="25"/>
      <c r="AEH26" s="25"/>
      <c r="AEI26" s="25"/>
      <c r="AEJ26" s="25"/>
      <c r="AEK26" s="25"/>
      <c r="AEL26" s="25"/>
      <c r="AEM26" s="25"/>
      <c r="AEN26" s="25"/>
      <c r="AEO26" s="25"/>
      <c r="AEP26" s="25"/>
      <c r="AEQ26" s="25"/>
      <c r="AER26" s="25"/>
      <c r="AES26" s="25"/>
      <c r="AET26" s="25"/>
      <c r="AEU26" s="25"/>
      <c r="AEV26" s="25"/>
      <c r="AEW26" s="25"/>
      <c r="AEX26" s="25"/>
      <c r="AEY26" s="25"/>
      <c r="AEZ26" s="25"/>
      <c r="AFA26" s="25"/>
      <c r="AFB26" s="25"/>
      <c r="AFC26" s="25"/>
      <c r="AFD26" s="25"/>
      <c r="AFE26" s="25"/>
      <c r="AFF26" s="25"/>
      <c r="AFG26" s="25"/>
      <c r="AFH26" s="25"/>
      <c r="AFI26" s="25"/>
      <c r="AFJ26" s="25"/>
      <c r="AFK26" s="25"/>
      <c r="AFL26" s="25"/>
      <c r="AFM26" s="25"/>
      <c r="AFN26" s="25"/>
      <c r="AFO26" s="25"/>
      <c r="AFP26" s="25"/>
      <c r="AFQ26" s="25"/>
      <c r="AFR26" s="25"/>
      <c r="AFS26" s="25"/>
      <c r="AFT26" s="25"/>
      <c r="AFU26" s="25"/>
      <c r="AFV26" s="25"/>
      <c r="AFW26" s="25"/>
      <c r="AFX26" s="25"/>
      <c r="AFY26" s="25"/>
      <c r="AFZ26" s="25"/>
      <c r="AGA26" s="25"/>
      <c r="AGB26" s="25"/>
      <c r="AGC26" s="25"/>
      <c r="AGD26" s="25"/>
      <c r="AGE26" s="25"/>
      <c r="AGF26" s="25"/>
      <c r="AGG26" s="25"/>
      <c r="AGH26" s="25"/>
      <c r="AGI26" s="25"/>
      <c r="AGJ26" s="25"/>
      <c r="AGK26" s="25"/>
      <c r="AGL26" s="25"/>
      <c r="AGM26" s="25"/>
      <c r="AGN26" s="25"/>
      <c r="AGO26" s="25"/>
      <c r="AGP26" s="25"/>
      <c r="AGQ26" s="25"/>
      <c r="AGR26" s="25"/>
      <c r="AGS26" s="25"/>
      <c r="AGT26" s="25"/>
      <c r="AGU26" s="25"/>
      <c r="AGV26" s="25"/>
      <c r="AGW26" s="25"/>
      <c r="AGX26" s="25"/>
      <c r="AGY26" s="25"/>
      <c r="AGZ26" s="25"/>
      <c r="AHA26" s="25"/>
      <c r="AHB26" s="25"/>
      <c r="AHC26" s="25"/>
      <c r="AHD26" s="25"/>
      <c r="AHE26" s="25"/>
      <c r="AHF26" s="25"/>
      <c r="AHG26" s="25"/>
      <c r="AHH26" s="25"/>
      <c r="AHI26" s="25"/>
      <c r="AHJ26" s="25"/>
      <c r="AHK26" s="25"/>
      <c r="AHL26" s="25"/>
      <c r="AHM26" s="25"/>
      <c r="AHN26" s="25"/>
      <c r="AHO26" s="25"/>
      <c r="AHP26" s="25"/>
      <c r="AHQ26" s="25"/>
      <c r="AHR26" s="25"/>
      <c r="AHS26" s="25"/>
      <c r="AHT26" s="25"/>
      <c r="AHU26" s="25"/>
      <c r="AHV26" s="25"/>
      <c r="AHW26" s="25"/>
      <c r="AHX26" s="25"/>
      <c r="AHY26" s="25"/>
      <c r="AHZ26" s="25"/>
      <c r="AIA26" s="25"/>
      <c r="AIB26" s="25"/>
      <c r="AIC26" s="25"/>
      <c r="AID26" s="25"/>
      <c r="AIE26" s="25"/>
      <c r="AIF26" s="25"/>
      <c r="AIG26" s="25"/>
      <c r="AIH26" s="25"/>
      <c r="AII26" s="25"/>
      <c r="AIJ26" s="25"/>
      <c r="AIK26" s="25"/>
      <c r="AIL26" s="25"/>
      <c r="AIM26" s="25"/>
      <c r="AIN26" s="25"/>
      <c r="AIO26" s="25"/>
      <c r="AIP26" s="25"/>
      <c r="AIQ26" s="25"/>
      <c r="AIR26" s="25"/>
      <c r="AIS26" s="25"/>
      <c r="AIT26" s="25"/>
      <c r="AIU26" s="25"/>
      <c r="AIV26" s="25"/>
      <c r="AIW26" s="25"/>
      <c r="AIX26" s="25"/>
      <c r="AIY26" s="25"/>
      <c r="AIZ26" s="25"/>
      <c r="AJA26" s="25"/>
      <c r="AJB26" s="25"/>
      <c r="AJC26" s="25"/>
      <c r="AJD26" s="25"/>
      <c r="AJE26" s="25"/>
      <c r="AJF26" s="25"/>
      <c r="AJG26" s="25"/>
      <c r="AJH26" s="25"/>
      <c r="AJI26" s="25"/>
      <c r="AJJ26" s="25"/>
      <c r="AJK26" s="25"/>
      <c r="AJL26" s="25"/>
      <c r="AJM26" s="25"/>
      <c r="AJN26" s="25"/>
      <c r="AJO26" s="25"/>
      <c r="AJP26" s="25"/>
      <c r="AJQ26" s="25"/>
      <c r="AJR26" s="25"/>
      <c r="AJS26" s="25"/>
      <c r="AJT26" s="25"/>
      <c r="AJU26" s="25"/>
      <c r="AJV26" s="25"/>
      <c r="AJW26" s="25"/>
      <c r="AJX26" s="25"/>
      <c r="AJY26" s="25"/>
      <c r="AJZ26" s="25"/>
      <c r="AKA26" s="25"/>
      <c r="AKB26" s="25"/>
      <c r="AKC26" s="25"/>
      <c r="AKD26" s="25"/>
      <c r="AKE26" s="25"/>
      <c r="AKF26" s="25"/>
      <c r="AKG26" s="25"/>
      <c r="AKH26" s="25"/>
      <c r="AKI26" s="25"/>
      <c r="AKJ26" s="25"/>
      <c r="AKK26" s="25"/>
      <c r="AKL26" s="25"/>
      <c r="AKM26" s="25"/>
      <c r="AKN26" s="25"/>
      <c r="AKO26" s="25"/>
      <c r="AKP26" s="25"/>
      <c r="AKQ26" s="25"/>
      <c r="AKR26" s="25"/>
      <c r="AKS26" s="25"/>
      <c r="AKT26" s="25"/>
      <c r="AKU26" s="25"/>
      <c r="AKV26" s="25"/>
      <c r="AKW26" s="25"/>
      <c r="AKX26" s="25"/>
      <c r="AKY26" s="25"/>
      <c r="AKZ26" s="25"/>
      <c r="ALA26" s="25"/>
      <c r="ALB26" s="25"/>
      <c r="ALC26" s="25"/>
      <c r="ALD26" s="25"/>
      <c r="ALE26" s="25"/>
      <c r="ALF26" s="25"/>
      <c r="ALG26" s="25"/>
      <c r="ALH26" s="25"/>
      <c r="ALI26" s="25"/>
      <c r="ALJ26" s="25"/>
      <c r="ALK26" s="25"/>
      <c r="ALL26" s="25"/>
      <c r="ALM26" s="25"/>
      <c r="ALN26" s="25"/>
      <c r="ALO26" s="25"/>
      <c r="ALP26" s="25"/>
      <c r="ALQ26" s="25"/>
      <c r="ALR26" s="25"/>
      <c r="ALS26" s="25"/>
      <c r="ALT26" s="25"/>
      <c r="ALU26" s="25"/>
      <c r="ALV26" s="25"/>
      <c r="ALW26" s="25"/>
      <c r="ALX26" s="25"/>
      <c r="ALY26" s="25"/>
      <c r="ALZ26" s="25"/>
      <c r="AMA26" s="25"/>
      <c r="AMB26" s="25"/>
      <c r="AMC26" s="25"/>
      <c r="AMD26" s="25"/>
      <c r="AME26" s="25"/>
      <c r="AMF26" s="25"/>
      <c r="AMG26" s="25"/>
      <c r="AMH26" s="25"/>
      <c r="AMI26" s="25"/>
      <c r="AMJ26" s="25"/>
    </row>
    <row r="27" customFormat="false" ht="15" hidden="false" customHeight="false" outlineLevel="0" collapsed="false">
      <c r="A27" s="52"/>
      <c r="B27" s="47"/>
      <c r="C27" s="47"/>
      <c r="D27" s="47"/>
      <c r="E27" s="53"/>
      <c r="F27" s="53"/>
      <c r="G27" s="53"/>
    </row>
    <row r="28" customFormat="false" ht="15" hidden="false" customHeight="false" outlineLevel="0" collapsed="false">
      <c r="A28" s="52"/>
      <c r="B28" s="47"/>
      <c r="C28" s="47"/>
      <c r="D28" s="47"/>
      <c r="E28" s="53"/>
      <c r="F28" s="53"/>
      <c r="G28" s="53"/>
    </row>
    <row r="29" customFormat="false" ht="15" hidden="false" customHeight="false" outlineLevel="0" collapsed="false">
      <c r="A29" s="52"/>
      <c r="B29" s="47"/>
      <c r="C29" s="2"/>
      <c r="D29" s="2"/>
      <c r="E29" s="54"/>
      <c r="F29" s="54"/>
      <c r="G29" s="54"/>
    </row>
    <row r="30" customFormat="false" ht="15" hidden="false" customHeight="false" outlineLevel="0" collapsed="false">
      <c r="A30" s="52"/>
      <c r="B30" s="2"/>
      <c r="C30" s="2"/>
      <c r="D30" s="2"/>
      <c r="E30" s="54"/>
      <c r="F30" s="54"/>
      <c r="G30" s="54"/>
    </row>
    <row r="31" customFormat="false" ht="15" hidden="false" customHeight="false" outlineLevel="0" collapsed="false">
      <c r="A31" s="52"/>
      <c r="B31" s="2"/>
      <c r="C31" s="2"/>
      <c r="D31" s="2"/>
      <c r="E31" s="54"/>
      <c r="F31" s="54"/>
      <c r="G31" s="54"/>
    </row>
    <row r="32" customFormat="false" ht="15" hidden="false" customHeight="false" outlineLevel="0" collapsed="false">
      <c r="A32" s="52"/>
      <c r="B32" s="2"/>
      <c r="C32" s="2"/>
      <c r="D32" s="2"/>
      <c r="E32" s="54"/>
      <c r="F32" s="54"/>
      <c r="G32" s="54"/>
    </row>
    <row r="33" customFormat="false" ht="15" hidden="false" customHeight="false" outlineLevel="0" collapsed="false">
      <c r="A33" s="52"/>
      <c r="B33" s="2"/>
      <c r="C33" s="2"/>
      <c r="D33" s="2"/>
      <c r="E33" s="54"/>
      <c r="F33" s="54"/>
      <c r="G33" s="54"/>
    </row>
    <row r="34" customFormat="false" ht="15" hidden="false" customHeight="false" outlineLevel="0" collapsed="false">
      <c r="A34" s="52"/>
      <c r="B34" s="2"/>
      <c r="C34" s="2"/>
      <c r="D34" s="2"/>
      <c r="E34" s="54"/>
      <c r="F34" s="54"/>
      <c r="G34" s="54"/>
    </row>
    <row r="35" customFormat="false" ht="15" hidden="false" customHeight="false" outlineLevel="0" collapsed="false">
      <c r="A35" s="52"/>
      <c r="B35" s="2"/>
      <c r="C35" s="2"/>
      <c r="D35" s="2"/>
      <c r="E35" s="54"/>
      <c r="F35" s="54"/>
      <c r="G35" s="54"/>
    </row>
    <row r="36" customFormat="false" ht="15" hidden="false" customHeight="false" outlineLevel="0" collapsed="false">
      <c r="A36" s="52"/>
      <c r="B36" s="2"/>
      <c r="C36" s="2"/>
      <c r="D36" s="2"/>
      <c r="E36" s="54"/>
      <c r="F36" s="54"/>
      <c r="G36" s="54"/>
    </row>
    <row r="37" customFormat="false" ht="15" hidden="false" customHeight="false" outlineLevel="0" collapsed="false">
      <c r="A37" s="52"/>
      <c r="B37" s="2"/>
      <c r="C37" s="2"/>
      <c r="D37" s="2"/>
      <c r="E37" s="54"/>
      <c r="F37" s="54"/>
      <c r="G37" s="54"/>
    </row>
    <row r="38" customFormat="false" ht="15" hidden="false" customHeight="false" outlineLevel="0" collapsed="false">
      <c r="A38" s="52"/>
      <c r="B38" s="2"/>
      <c r="C38" s="2"/>
      <c r="D38" s="2"/>
      <c r="E38" s="54"/>
      <c r="F38" s="54"/>
      <c r="G38" s="54"/>
    </row>
    <row r="39" customFormat="false" ht="15" hidden="false" customHeight="false" outlineLevel="0" collapsed="false">
      <c r="A39" s="52"/>
      <c r="B39" s="2"/>
      <c r="C39" s="2"/>
      <c r="D39" s="2"/>
      <c r="E39" s="54"/>
      <c r="F39" s="54"/>
      <c r="G39" s="54"/>
    </row>
    <row r="40" customFormat="false" ht="15" hidden="false" customHeight="false" outlineLevel="0" collapsed="false">
      <c r="A40" s="52"/>
      <c r="B40" s="2"/>
      <c r="C40" s="2"/>
      <c r="D40" s="2"/>
      <c r="E40" s="54"/>
      <c r="F40" s="54"/>
      <c r="G40" s="54"/>
    </row>
    <row r="41" customFormat="false" ht="15" hidden="false" customHeight="false" outlineLevel="0" collapsed="false">
      <c r="A41" s="52"/>
      <c r="B41" s="2"/>
      <c r="C41" s="2"/>
      <c r="D41" s="2"/>
      <c r="E41" s="54"/>
      <c r="F41" s="54"/>
      <c r="G41" s="54"/>
    </row>
    <row r="42" customFormat="false" ht="15" hidden="false" customHeight="false" outlineLevel="0" collapsed="false">
      <c r="A42" s="52"/>
      <c r="B42" s="2"/>
      <c r="C42" s="2"/>
      <c r="D42" s="2"/>
      <c r="E42" s="54"/>
      <c r="F42" s="54"/>
      <c r="G42" s="54"/>
    </row>
    <row r="43" customFormat="false" ht="15" hidden="false" customHeight="false" outlineLevel="0" collapsed="false">
      <c r="A43" s="52"/>
      <c r="B43" s="2"/>
      <c r="C43" s="2"/>
      <c r="D43" s="2"/>
      <c r="E43" s="54"/>
      <c r="F43" s="54"/>
      <c r="G43" s="54"/>
    </row>
    <row r="44" customFormat="false" ht="15" hidden="false" customHeight="false" outlineLevel="0" collapsed="false">
      <c r="A44" s="52"/>
      <c r="B44" s="2"/>
      <c r="C44" s="2"/>
      <c r="D44" s="2"/>
      <c r="E44" s="54"/>
      <c r="F44" s="54"/>
      <c r="G44" s="54"/>
    </row>
    <row r="45" customFormat="false" ht="15" hidden="false" customHeight="false" outlineLevel="0" collapsed="false">
      <c r="A45" s="52"/>
      <c r="B45" s="2"/>
      <c r="C45" s="2"/>
      <c r="D45" s="2"/>
      <c r="E45" s="54"/>
      <c r="F45" s="54"/>
      <c r="G45" s="54"/>
    </row>
    <row r="46" customFormat="false" ht="15" hidden="false" customHeight="false" outlineLevel="0" collapsed="false">
      <c r="A46" s="52"/>
      <c r="B46" s="2"/>
      <c r="C46" s="2"/>
      <c r="D46" s="2"/>
      <c r="E46" s="54"/>
      <c r="F46" s="54"/>
      <c r="G46" s="54"/>
    </row>
    <row r="47" customFormat="false" ht="15" hidden="false" customHeight="false" outlineLevel="0" collapsed="false">
      <c r="A47" s="52"/>
      <c r="B47" s="2"/>
      <c r="C47" s="2"/>
      <c r="D47" s="2"/>
      <c r="E47" s="54"/>
      <c r="F47" s="54"/>
      <c r="G47" s="54"/>
    </row>
    <row r="48" customFormat="false" ht="15" hidden="false" customHeight="false" outlineLevel="0" collapsed="false">
      <c r="A48" s="52"/>
      <c r="B48" s="2"/>
      <c r="C48" s="2"/>
      <c r="D48" s="2"/>
      <c r="E48" s="54"/>
      <c r="F48" s="54"/>
      <c r="G48" s="54"/>
    </row>
    <row r="49" customFormat="false" ht="15" hidden="false" customHeight="false" outlineLevel="0" collapsed="false">
      <c r="A49" s="52"/>
      <c r="B49" s="2"/>
      <c r="C49" s="2"/>
      <c r="D49" s="2"/>
      <c r="E49" s="54"/>
      <c r="F49" s="54"/>
      <c r="G49" s="54"/>
    </row>
    <row r="50" customFormat="false" ht="15" hidden="false" customHeight="false" outlineLevel="0" collapsed="false">
      <c r="A50" s="52"/>
      <c r="B50" s="2"/>
      <c r="C50" s="2"/>
      <c r="D50" s="2"/>
      <c r="E50" s="54"/>
      <c r="F50" s="54"/>
      <c r="G50" s="54"/>
    </row>
    <row r="51" customFormat="false" ht="15" hidden="false" customHeight="false" outlineLevel="0" collapsed="false">
      <c r="A51" s="52"/>
      <c r="B51" s="2"/>
      <c r="C51" s="2"/>
      <c r="D51" s="2"/>
      <c r="E51" s="54"/>
      <c r="F51" s="54"/>
      <c r="G51" s="54"/>
    </row>
    <row r="52" customFormat="false" ht="15" hidden="false" customHeight="false" outlineLevel="0" collapsed="false">
      <c r="A52" s="52"/>
      <c r="B52" s="2"/>
      <c r="C52" s="2"/>
      <c r="D52" s="2"/>
      <c r="E52" s="54"/>
      <c r="F52" s="54"/>
      <c r="G52" s="54"/>
    </row>
    <row r="53" customFormat="false" ht="15" hidden="false" customHeight="false" outlineLevel="0" collapsed="false">
      <c r="A53" s="52"/>
      <c r="B53" s="2"/>
      <c r="C53" s="2"/>
      <c r="D53" s="2"/>
      <c r="E53" s="54"/>
      <c r="F53" s="54"/>
      <c r="G53" s="54"/>
    </row>
    <row r="54" customFormat="false" ht="15" hidden="false" customHeight="false" outlineLevel="0" collapsed="false">
      <c r="A54" s="52"/>
      <c r="B54" s="2"/>
      <c r="C54" s="2"/>
      <c r="D54" s="2"/>
      <c r="E54" s="54"/>
      <c r="F54" s="54"/>
      <c r="G54" s="54"/>
    </row>
    <row r="55" customFormat="false" ht="15" hidden="false" customHeight="false" outlineLevel="0" collapsed="false">
      <c r="A55" s="52"/>
      <c r="B55" s="2"/>
      <c r="C55" s="2"/>
      <c r="D55" s="2"/>
      <c r="E55" s="54"/>
      <c r="F55" s="54"/>
      <c r="G55" s="54"/>
    </row>
    <row r="56" customFormat="false" ht="15" hidden="false" customHeight="false" outlineLevel="0" collapsed="false">
      <c r="A56" s="52"/>
      <c r="B56" s="2"/>
      <c r="C56" s="2"/>
      <c r="D56" s="2"/>
      <c r="E56" s="54"/>
      <c r="F56" s="54"/>
      <c r="G56" s="54"/>
    </row>
    <row r="57" customFormat="false" ht="15" hidden="false" customHeight="false" outlineLevel="0" collapsed="false">
      <c r="A57" s="52"/>
      <c r="B57" s="2"/>
      <c r="C57" s="2"/>
      <c r="D57" s="2"/>
      <c r="E57" s="54"/>
      <c r="F57" s="54"/>
      <c r="G57" s="54"/>
    </row>
    <row r="58" customFormat="false" ht="15" hidden="false" customHeight="false" outlineLevel="0" collapsed="false">
      <c r="A58" s="52"/>
      <c r="B58" s="2"/>
      <c r="C58" s="2"/>
      <c r="D58" s="2"/>
      <c r="E58" s="54"/>
      <c r="F58" s="54"/>
      <c r="G58" s="54"/>
    </row>
    <row r="59" customFormat="false" ht="15" hidden="false" customHeight="false" outlineLevel="0" collapsed="false">
      <c r="A59" s="52"/>
      <c r="B59" s="2"/>
      <c r="C59" s="2"/>
      <c r="D59" s="2"/>
      <c r="E59" s="54"/>
      <c r="F59" s="54"/>
      <c r="G59" s="54"/>
    </row>
    <row r="60" customFormat="false" ht="15" hidden="false" customHeight="false" outlineLevel="0" collapsed="false">
      <c r="A60" s="52"/>
      <c r="B60" s="2"/>
      <c r="C60" s="2"/>
      <c r="D60" s="2"/>
      <c r="E60" s="54"/>
      <c r="F60" s="54"/>
      <c r="G60" s="54"/>
    </row>
    <row r="61" customFormat="false" ht="15" hidden="false" customHeight="false" outlineLevel="0" collapsed="false">
      <c r="A61" s="52"/>
      <c r="B61" s="2"/>
      <c r="C61" s="2"/>
      <c r="D61" s="2"/>
      <c r="E61" s="54"/>
      <c r="F61" s="54"/>
      <c r="G61" s="54"/>
    </row>
    <row r="62" customFormat="false" ht="15" hidden="false" customHeight="false" outlineLevel="0" collapsed="false">
      <c r="A62" s="52"/>
      <c r="B62" s="2"/>
      <c r="C62" s="2"/>
      <c r="D62" s="2"/>
      <c r="E62" s="54"/>
      <c r="F62" s="54"/>
      <c r="G62" s="54"/>
    </row>
    <row r="63" customFormat="false" ht="15" hidden="false" customHeight="false" outlineLevel="0" collapsed="false">
      <c r="A63" s="52"/>
      <c r="B63" s="2"/>
      <c r="C63" s="2"/>
      <c r="D63" s="2"/>
      <c r="E63" s="54"/>
      <c r="F63" s="54"/>
      <c r="G63" s="54"/>
    </row>
    <row r="64" customFormat="false" ht="15" hidden="false" customHeight="false" outlineLevel="0" collapsed="false">
      <c r="A64" s="52"/>
      <c r="B64" s="2"/>
      <c r="C64" s="2"/>
      <c r="D64" s="2"/>
      <c r="E64" s="54"/>
      <c r="F64" s="54"/>
      <c r="G64" s="54"/>
    </row>
    <row r="65" customFormat="false" ht="15" hidden="false" customHeight="false" outlineLevel="0" collapsed="false">
      <c r="A65" s="52"/>
      <c r="B65" s="2"/>
      <c r="C65" s="2"/>
      <c r="D65" s="2"/>
      <c r="E65" s="54"/>
      <c r="F65" s="54"/>
      <c r="G65" s="54"/>
    </row>
    <row r="66" customFormat="false" ht="15" hidden="false" customHeight="false" outlineLevel="0" collapsed="false">
      <c r="A66" s="52"/>
      <c r="B66" s="2"/>
      <c r="C66" s="2"/>
      <c r="D66" s="2"/>
      <c r="E66" s="54"/>
      <c r="F66" s="54"/>
      <c r="G66" s="54"/>
    </row>
    <row r="67" customFormat="false" ht="15" hidden="false" customHeight="false" outlineLevel="0" collapsed="false">
      <c r="A67" s="52"/>
      <c r="B67" s="2"/>
      <c r="C67" s="2"/>
      <c r="D67" s="2"/>
      <c r="E67" s="54"/>
      <c r="F67" s="54"/>
      <c r="G67" s="54"/>
    </row>
    <row r="68" customFormat="false" ht="15" hidden="false" customHeight="false" outlineLevel="0" collapsed="false">
      <c r="A68" s="52"/>
      <c r="B68" s="2"/>
      <c r="C68" s="2"/>
      <c r="D68" s="2"/>
      <c r="E68" s="54"/>
      <c r="F68" s="54"/>
      <c r="G68" s="54"/>
    </row>
    <row r="69" customFormat="false" ht="15" hidden="false" customHeight="false" outlineLevel="0" collapsed="false">
      <c r="A69" s="52"/>
      <c r="B69" s="2"/>
      <c r="C69" s="2"/>
      <c r="D69" s="2"/>
      <c r="E69" s="54"/>
      <c r="F69" s="54"/>
      <c r="G69" s="54"/>
    </row>
    <row r="70" customFormat="false" ht="15" hidden="false" customHeight="false" outlineLevel="0" collapsed="false">
      <c r="A70" s="52"/>
      <c r="B70" s="2"/>
      <c r="C70" s="2"/>
      <c r="D70" s="2"/>
      <c r="E70" s="54"/>
      <c r="F70" s="54"/>
      <c r="G70" s="54"/>
    </row>
    <row r="71" customFormat="false" ht="15" hidden="false" customHeight="false" outlineLevel="0" collapsed="false">
      <c r="A71" s="52"/>
      <c r="B71" s="2"/>
      <c r="C71" s="2"/>
      <c r="D71" s="2"/>
      <c r="E71" s="54"/>
      <c r="F71" s="54"/>
      <c r="G71" s="54"/>
    </row>
    <row r="72" customFormat="false" ht="15" hidden="false" customHeight="false" outlineLevel="0" collapsed="false">
      <c r="A72" s="52"/>
      <c r="B72" s="2"/>
      <c r="C72" s="2"/>
      <c r="D72" s="2"/>
      <c r="E72" s="54"/>
      <c r="F72" s="54"/>
      <c r="G72" s="54"/>
    </row>
    <row r="73" customFormat="false" ht="15" hidden="false" customHeight="false" outlineLevel="0" collapsed="false">
      <c r="A73" s="52"/>
      <c r="B73" s="2"/>
      <c r="C73" s="2"/>
      <c r="D73" s="2"/>
      <c r="E73" s="54"/>
      <c r="F73" s="54"/>
      <c r="G73" s="54"/>
    </row>
    <row r="74" customFormat="false" ht="15" hidden="false" customHeight="false" outlineLevel="0" collapsed="false">
      <c r="A74" s="52"/>
      <c r="B74" s="2"/>
      <c r="C74" s="2"/>
      <c r="D74" s="2"/>
      <c r="E74" s="54"/>
      <c r="F74" s="54"/>
      <c r="G74" s="54"/>
    </row>
    <row r="75" customFormat="false" ht="15" hidden="false" customHeight="false" outlineLevel="0" collapsed="false">
      <c r="A75" s="52"/>
      <c r="B75" s="2"/>
      <c r="C75" s="2"/>
      <c r="D75" s="2"/>
      <c r="E75" s="54"/>
      <c r="F75" s="54"/>
      <c r="G75" s="54"/>
    </row>
    <row r="76" customFormat="false" ht="15" hidden="false" customHeight="false" outlineLevel="0" collapsed="false">
      <c r="A76" s="52"/>
      <c r="B76" s="2"/>
      <c r="C76" s="2"/>
      <c r="D76" s="2"/>
      <c r="E76" s="54"/>
      <c r="F76" s="54"/>
      <c r="G76" s="54"/>
    </row>
    <row r="77" customFormat="false" ht="15" hidden="false" customHeight="false" outlineLevel="0" collapsed="false">
      <c r="A77" s="52"/>
      <c r="B77" s="2"/>
      <c r="C77" s="2"/>
      <c r="D77" s="2"/>
      <c r="E77" s="54"/>
      <c r="F77" s="54"/>
      <c r="G77" s="54"/>
    </row>
    <row r="78" customFormat="false" ht="15" hidden="false" customHeight="false" outlineLevel="0" collapsed="false">
      <c r="A78" s="52"/>
      <c r="B78" s="2"/>
      <c r="C78" s="2"/>
      <c r="D78" s="2"/>
      <c r="E78" s="54"/>
      <c r="F78" s="54"/>
      <c r="G78" s="54"/>
    </row>
    <row r="79" customFormat="false" ht="15" hidden="false" customHeight="false" outlineLevel="0" collapsed="false">
      <c r="A79" s="52"/>
      <c r="B79" s="2"/>
      <c r="C79" s="2"/>
      <c r="D79" s="2"/>
      <c r="E79" s="54"/>
      <c r="F79" s="54"/>
      <c r="G79" s="54"/>
    </row>
    <row r="80" customFormat="false" ht="15" hidden="false" customHeight="false" outlineLevel="0" collapsed="false">
      <c r="A80" s="52"/>
      <c r="B80" s="2"/>
      <c r="C80" s="2"/>
      <c r="D80" s="2"/>
      <c r="E80" s="54"/>
      <c r="F80" s="54"/>
      <c r="G80" s="54"/>
    </row>
    <row r="81" customFormat="false" ht="15" hidden="false" customHeight="false" outlineLevel="0" collapsed="false">
      <c r="A81" s="52"/>
      <c r="B81" s="2"/>
      <c r="C81" s="2"/>
      <c r="D81" s="2"/>
      <c r="E81" s="54"/>
      <c r="F81" s="54"/>
      <c r="G81" s="54"/>
    </row>
    <row r="82" customFormat="false" ht="15" hidden="false" customHeight="false" outlineLevel="0" collapsed="false">
      <c r="A82" s="52"/>
      <c r="B82" s="2"/>
      <c r="C82" s="2"/>
      <c r="D82" s="2"/>
      <c r="E82" s="54"/>
      <c r="F82" s="54"/>
      <c r="G82" s="54"/>
    </row>
    <row r="83" customFormat="false" ht="15" hidden="false" customHeight="false" outlineLevel="0" collapsed="false">
      <c r="A83" s="52"/>
      <c r="B83" s="2"/>
      <c r="C83" s="2"/>
      <c r="D83" s="2"/>
      <c r="E83" s="54"/>
      <c r="F83" s="54"/>
      <c r="G83" s="54"/>
    </row>
    <row r="84" customFormat="false" ht="15" hidden="false" customHeight="false" outlineLevel="0" collapsed="false">
      <c r="A84" s="52"/>
      <c r="B84" s="2"/>
      <c r="C84" s="2"/>
      <c r="D84" s="2"/>
      <c r="E84" s="54"/>
      <c r="F84" s="54"/>
      <c r="G84" s="54"/>
    </row>
    <row r="85" customFormat="false" ht="15" hidden="false" customHeight="false" outlineLevel="0" collapsed="false">
      <c r="A85" s="52"/>
      <c r="B85" s="2"/>
      <c r="C85" s="2"/>
      <c r="D85" s="2"/>
      <c r="E85" s="54"/>
      <c r="F85" s="54"/>
      <c r="G85" s="54"/>
    </row>
    <row r="86" customFormat="false" ht="15" hidden="false" customHeight="false" outlineLevel="0" collapsed="false">
      <c r="A86" s="52"/>
      <c r="B86" s="2"/>
      <c r="C86" s="2"/>
      <c r="D86" s="2"/>
      <c r="E86" s="54"/>
      <c r="F86" s="54"/>
      <c r="G86" s="54"/>
    </row>
    <row r="87" customFormat="false" ht="15" hidden="false" customHeight="false" outlineLevel="0" collapsed="false">
      <c r="A87" s="52"/>
      <c r="B87" s="2"/>
      <c r="C87" s="2"/>
      <c r="D87" s="2"/>
      <c r="E87" s="54"/>
      <c r="F87" s="54"/>
      <c r="G87" s="54"/>
    </row>
    <row r="88" customFormat="false" ht="15" hidden="false" customHeight="false" outlineLevel="0" collapsed="false">
      <c r="A88" s="52"/>
      <c r="B88" s="2"/>
      <c r="C88" s="2"/>
      <c r="D88" s="2"/>
      <c r="E88" s="54"/>
      <c r="F88" s="54"/>
      <c r="G88" s="54"/>
    </row>
    <row r="89" customFormat="false" ht="15" hidden="false" customHeight="false" outlineLevel="0" collapsed="false">
      <c r="A89" s="52"/>
      <c r="B89" s="2"/>
      <c r="C89" s="2"/>
      <c r="D89" s="2"/>
      <c r="E89" s="54"/>
      <c r="F89" s="54"/>
      <c r="G89" s="54"/>
    </row>
    <row r="90" customFormat="false" ht="15" hidden="false" customHeight="false" outlineLevel="0" collapsed="false">
      <c r="A90" s="52"/>
      <c r="B90" s="2"/>
      <c r="C90" s="2"/>
      <c r="D90" s="2"/>
      <c r="E90" s="54"/>
      <c r="F90" s="54"/>
      <c r="G90" s="54"/>
    </row>
    <row r="91" customFormat="false" ht="15" hidden="false" customHeight="false" outlineLevel="0" collapsed="false">
      <c r="A91" s="52"/>
      <c r="B91" s="2"/>
      <c r="C91" s="2"/>
      <c r="D91" s="2"/>
      <c r="E91" s="54"/>
      <c r="F91" s="54"/>
      <c r="G91" s="54"/>
    </row>
    <row r="92" customFormat="false" ht="15" hidden="false" customHeight="false" outlineLevel="0" collapsed="false">
      <c r="A92" s="52"/>
      <c r="B92" s="2"/>
      <c r="C92" s="2"/>
      <c r="D92" s="2"/>
      <c r="E92" s="54"/>
      <c r="F92" s="54"/>
      <c r="G92" s="54"/>
    </row>
    <row r="93" customFormat="false" ht="15" hidden="false" customHeight="false" outlineLevel="0" collapsed="false">
      <c r="A93" s="52"/>
      <c r="B93" s="2"/>
      <c r="C93" s="2"/>
      <c r="D93" s="2"/>
      <c r="E93" s="54"/>
      <c r="F93" s="54"/>
      <c r="G93" s="54"/>
    </row>
    <row r="94" customFormat="false" ht="15" hidden="false" customHeight="false" outlineLevel="0" collapsed="false">
      <c r="A94" s="52"/>
      <c r="B94" s="2"/>
      <c r="C94" s="2"/>
      <c r="D94" s="2"/>
      <c r="E94" s="54"/>
      <c r="F94" s="54"/>
      <c r="G94" s="54"/>
    </row>
    <row r="95" customFormat="false" ht="15" hidden="false" customHeight="false" outlineLevel="0" collapsed="false">
      <c r="A95" s="52"/>
      <c r="B95" s="2"/>
      <c r="C95" s="2"/>
      <c r="D95" s="2"/>
      <c r="E95" s="54"/>
      <c r="F95" s="54"/>
      <c r="G95" s="54"/>
    </row>
    <row r="96" customFormat="false" ht="15" hidden="false" customHeight="false" outlineLevel="0" collapsed="false">
      <c r="A96" s="52"/>
      <c r="B96" s="2"/>
      <c r="C96" s="2"/>
      <c r="D96" s="2"/>
      <c r="E96" s="54"/>
      <c r="F96" s="54"/>
      <c r="G96" s="54"/>
    </row>
    <row r="97" customFormat="false" ht="15" hidden="false" customHeight="false" outlineLevel="0" collapsed="false">
      <c r="A97" s="52"/>
      <c r="B97" s="2"/>
      <c r="C97" s="2"/>
      <c r="D97" s="2"/>
      <c r="E97" s="54"/>
      <c r="F97" s="54"/>
      <c r="G97" s="54"/>
    </row>
    <row r="98" customFormat="false" ht="15" hidden="false" customHeight="false" outlineLevel="0" collapsed="false">
      <c r="A98" s="52"/>
      <c r="B98" s="2"/>
      <c r="C98" s="2"/>
      <c r="D98" s="2"/>
      <c r="E98" s="54"/>
      <c r="F98" s="54"/>
      <c r="G98" s="54"/>
    </row>
    <row r="99" customFormat="false" ht="15" hidden="false" customHeight="false" outlineLevel="0" collapsed="false">
      <c r="A99" s="52"/>
      <c r="B99" s="2"/>
      <c r="C99" s="2"/>
      <c r="D99" s="2"/>
      <c r="E99" s="54"/>
      <c r="F99" s="54"/>
      <c r="G99" s="54"/>
    </row>
    <row r="100" customFormat="false" ht="15" hidden="false" customHeight="false" outlineLevel="0" collapsed="false">
      <c r="A100" s="52"/>
      <c r="B100" s="2"/>
      <c r="C100" s="2"/>
      <c r="D100" s="2"/>
      <c r="E100" s="54"/>
      <c r="F100" s="54"/>
      <c r="G100" s="54"/>
    </row>
    <row r="101" customFormat="false" ht="15" hidden="false" customHeight="false" outlineLevel="0" collapsed="false">
      <c r="A101" s="52"/>
      <c r="B101" s="2"/>
      <c r="C101" s="2"/>
      <c r="D101" s="2"/>
      <c r="E101" s="54"/>
      <c r="F101" s="54"/>
      <c r="G101" s="54"/>
    </row>
    <row r="102" customFormat="false" ht="15" hidden="false" customHeight="false" outlineLevel="0" collapsed="false">
      <c r="A102" s="52"/>
      <c r="B102" s="2"/>
      <c r="C102" s="2"/>
      <c r="D102" s="2"/>
      <c r="E102" s="54"/>
      <c r="F102" s="54"/>
      <c r="G102" s="54"/>
    </row>
    <row r="103" customFormat="false" ht="15" hidden="false" customHeight="false" outlineLevel="0" collapsed="false">
      <c r="A103" s="52"/>
      <c r="B103" s="2"/>
      <c r="C103" s="2"/>
      <c r="D103" s="2"/>
      <c r="E103" s="54"/>
      <c r="F103" s="54"/>
      <c r="G103" s="54"/>
    </row>
    <row r="104" customFormat="false" ht="15" hidden="false" customHeight="false" outlineLevel="0" collapsed="false">
      <c r="A104" s="52"/>
      <c r="B104" s="2"/>
      <c r="C104" s="2"/>
      <c r="D104" s="2"/>
      <c r="E104" s="54"/>
      <c r="F104" s="54"/>
      <c r="G104" s="54"/>
    </row>
    <row r="105" customFormat="false" ht="15" hidden="false" customHeight="false" outlineLevel="0" collapsed="false">
      <c r="A105" s="52"/>
      <c r="B105" s="2"/>
      <c r="C105" s="2"/>
      <c r="D105" s="2"/>
      <c r="E105" s="54"/>
      <c r="F105" s="54"/>
      <c r="G105" s="54"/>
    </row>
    <row r="106" customFormat="false" ht="15" hidden="false" customHeight="false" outlineLevel="0" collapsed="false">
      <c r="A106" s="52"/>
      <c r="B106" s="2"/>
      <c r="C106" s="2"/>
      <c r="D106" s="2"/>
      <c r="E106" s="54"/>
      <c r="F106" s="54"/>
      <c r="G106" s="54"/>
    </row>
    <row r="107" customFormat="false" ht="15" hidden="false" customHeight="false" outlineLevel="0" collapsed="false">
      <c r="A107" s="52"/>
      <c r="B107" s="2"/>
      <c r="C107" s="2"/>
      <c r="D107" s="2"/>
      <c r="E107" s="54"/>
      <c r="F107" s="54"/>
      <c r="G107" s="54"/>
    </row>
    <row r="108" customFormat="false" ht="15" hidden="false" customHeight="false" outlineLevel="0" collapsed="false">
      <c r="A108" s="52"/>
      <c r="B108" s="2"/>
      <c r="C108" s="2"/>
      <c r="D108" s="2"/>
      <c r="E108" s="54"/>
      <c r="F108" s="54"/>
      <c r="G108" s="54"/>
    </row>
    <row r="109" customFormat="false" ht="15" hidden="false" customHeight="false" outlineLevel="0" collapsed="false">
      <c r="A109" s="52"/>
      <c r="B109" s="2"/>
      <c r="C109" s="2"/>
      <c r="D109" s="2"/>
      <c r="E109" s="54"/>
      <c r="F109" s="54"/>
      <c r="G109" s="54"/>
    </row>
    <row r="110" customFormat="false" ht="15" hidden="false" customHeight="false" outlineLevel="0" collapsed="false">
      <c r="A110" s="52"/>
      <c r="B110" s="2"/>
      <c r="C110" s="2"/>
      <c r="D110" s="2"/>
      <c r="E110" s="54"/>
      <c r="F110" s="54"/>
      <c r="G110" s="54"/>
    </row>
    <row r="111" customFormat="false" ht="15" hidden="false" customHeight="false" outlineLevel="0" collapsed="false">
      <c r="A111" s="52"/>
      <c r="B111" s="2"/>
      <c r="C111" s="2"/>
      <c r="D111" s="2"/>
      <c r="E111" s="54"/>
      <c r="F111" s="54"/>
      <c r="G111" s="54"/>
    </row>
    <row r="112" customFormat="false" ht="15" hidden="false" customHeight="false" outlineLevel="0" collapsed="false">
      <c r="A112" s="52"/>
      <c r="B112" s="2"/>
      <c r="C112" s="2"/>
      <c r="D112" s="2"/>
      <c r="E112" s="54"/>
      <c r="F112" s="54"/>
      <c r="G112" s="54"/>
    </row>
    <row r="113" customFormat="false" ht="15" hidden="false" customHeight="false" outlineLevel="0" collapsed="false">
      <c r="A113" s="52"/>
      <c r="B113" s="2"/>
      <c r="C113" s="2"/>
      <c r="D113" s="2"/>
      <c r="E113" s="54"/>
      <c r="F113" s="54"/>
      <c r="G113" s="54"/>
    </row>
    <row r="114" customFormat="false" ht="15" hidden="false" customHeight="false" outlineLevel="0" collapsed="false">
      <c r="A114" s="52"/>
      <c r="B114" s="2"/>
      <c r="C114" s="2"/>
      <c r="D114" s="2"/>
      <c r="E114" s="54"/>
      <c r="F114" s="54"/>
      <c r="G114" s="54"/>
    </row>
    <row r="115" customFormat="false" ht="15" hidden="false" customHeight="false" outlineLevel="0" collapsed="false">
      <c r="A115" s="52"/>
      <c r="B115" s="2"/>
      <c r="C115" s="2"/>
      <c r="D115" s="2"/>
      <c r="E115" s="54"/>
      <c r="F115" s="54"/>
      <c r="G115" s="54"/>
    </row>
    <row r="116" customFormat="false" ht="15" hidden="false" customHeight="false" outlineLevel="0" collapsed="false">
      <c r="A116" s="52"/>
      <c r="B116" s="2"/>
      <c r="C116" s="2"/>
      <c r="D116" s="2"/>
      <c r="E116" s="54"/>
      <c r="F116" s="54"/>
      <c r="G116" s="54"/>
    </row>
    <row r="117" customFormat="false" ht="15" hidden="false" customHeight="false" outlineLevel="0" collapsed="false">
      <c r="A117" s="52"/>
      <c r="B117" s="2"/>
      <c r="C117" s="2"/>
      <c r="D117" s="2"/>
      <c r="E117" s="54"/>
      <c r="F117" s="54"/>
      <c r="G117" s="54"/>
    </row>
    <row r="118" customFormat="false" ht="15" hidden="false" customHeight="false" outlineLevel="0" collapsed="false">
      <c r="A118" s="52"/>
      <c r="B118" s="2"/>
      <c r="C118" s="2"/>
      <c r="D118" s="2"/>
      <c r="E118" s="54"/>
      <c r="F118" s="54"/>
      <c r="G118" s="54"/>
    </row>
    <row r="119" customFormat="false" ht="15" hidden="false" customHeight="false" outlineLevel="0" collapsed="false">
      <c r="A119" s="52"/>
      <c r="B119" s="2"/>
      <c r="C119" s="2"/>
      <c r="D119" s="2"/>
      <c r="E119" s="54"/>
      <c r="F119" s="54"/>
      <c r="G119" s="54"/>
    </row>
    <row r="120" customFormat="false" ht="15" hidden="false" customHeight="false" outlineLevel="0" collapsed="false">
      <c r="A120" s="52"/>
      <c r="B120" s="2"/>
      <c r="C120" s="2"/>
      <c r="D120" s="2"/>
      <c r="E120" s="54"/>
      <c r="F120" s="54"/>
      <c r="G120" s="54"/>
    </row>
    <row r="121" customFormat="false" ht="15" hidden="false" customHeight="false" outlineLevel="0" collapsed="false">
      <c r="A121" s="52"/>
      <c r="B121" s="2"/>
      <c r="C121" s="2"/>
      <c r="D121" s="2"/>
      <c r="E121" s="54"/>
      <c r="F121" s="54"/>
      <c r="G121" s="54"/>
    </row>
    <row r="122" customFormat="false" ht="15" hidden="false" customHeight="false" outlineLevel="0" collapsed="false">
      <c r="A122" s="52"/>
      <c r="B122" s="2"/>
      <c r="C122" s="2"/>
      <c r="D122" s="2"/>
      <c r="E122" s="54"/>
      <c r="F122" s="54"/>
      <c r="G122" s="54"/>
    </row>
    <row r="123" customFormat="false" ht="15" hidden="false" customHeight="false" outlineLevel="0" collapsed="false">
      <c r="A123" s="52"/>
      <c r="B123" s="2"/>
      <c r="C123" s="2"/>
      <c r="D123" s="2"/>
      <c r="E123" s="54"/>
      <c r="F123" s="54"/>
      <c r="G123" s="54"/>
    </row>
    <row r="124" customFormat="false" ht="15" hidden="false" customHeight="false" outlineLevel="0" collapsed="false">
      <c r="A124" s="52"/>
      <c r="B124" s="2"/>
      <c r="C124" s="2"/>
      <c r="D124" s="2"/>
      <c r="E124" s="54"/>
      <c r="F124" s="54"/>
      <c r="G124" s="54"/>
    </row>
    <row r="125" customFormat="false" ht="15" hidden="false" customHeight="false" outlineLevel="0" collapsed="false">
      <c r="A125" s="52"/>
      <c r="B125" s="2"/>
      <c r="C125" s="2"/>
      <c r="D125" s="2"/>
      <c r="E125" s="54"/>
      <c r="F125" s="54"/>
      <c r="G125" s="54"/>
    </row>
    <row r="126" customFormat="false" ht="15" hidden="false" customHeight="false" outlineLevel="0" collapsed="false">
      <c r="A126" s="52"/>
      <c r="B126" s="2"/>
      <c r="C126" s="2"/>
      <c r="D126" s="2"/>
      <c r="E126" s="54"/>
      <c r="F126" s="54"/>
      <c r="G126" s="54"/>
    </row>
    <row r="127" customFormat="false" ht="15" hidden="false" customHeight="false" outlineLevel="0" collapsed="false">
      <c r="A127" s="52"/>
      <c r="B127" s="2"/>
      <c r="C127" s="2"/>
      <c r="D127" s="2"/>
      <c r="E127" s="54"/>
      <c r="F127" s="54"/>
      <c r="G127" s="54"/>
    </row>
    <row r="128" customFormat="false" ht="15" hidden="false" customHeight="false" outlineLevel="0" collapsed="false">
      <c r="A128" s="52"/>
      <c r="B128" s="2"/>
      <c r="C128" s="2"/>
      <c r="D128" s="2"/>
      <c r="E128" s="54"/>
      <c r="F128" s="54"/>
      <c r="G128" s="54"/>
    </row>
    <row r="129" customFormat="false" ht="15" hidden="false" customHeight="false" outlineLevel="0" collapsed="false">
      <c r="A129" s="52"/>
      <c r="B129" s="2"/>
      <c r="C129" s="2"/>
      <c r="D129" s="2"/>
      <c r="E129" s="54"/>
      <c r="F129" s="54"/>
      <c r="G129" s="54"/>
    </row>
    <row r="130" customFormat="false" ht="15" hidden="false" customHeight="false" outlineLevel="0" collapsed="false">
      <c r="A130" s="52"/>
      <c r="B130" s="2"/>
      <c r="C130" s="2"/>
      <c r="D130" s="2"/>
      <c r="E130" s="54"/>
      <c r="F130" s="54"/>
      <c r="G130" s="54"/>
    </row>
    <row r="131" customFormat="false" ht="15" hidden="false" customHeight="false" outlineLevel="0" collapsed="false">
      <c r="A131" s="52"/>
      <c r="B131" s="2"/>
      <c r="C131" s="2"/>
      <c r="D131" s="2"/>
      <c r="E131" s="54"/>
      <c r="F131" s="54"/>
      <c r="G131" s="54"/>
    </row>
    <row r="132" customFormat="false" ht="15" hidden="false" customHeight="false" outlineLevel="0" collapsed="false">
      <c r="A132" s="52"/>
      <c r="B132" s="2"/>
      <c r="C132" s="2"/>
      <c r="D132" s="2"/>
      <c r="E132" s="54"/>
      <c r="F132" s="54"/>
      <c r="G132" s="54"/>
    </row>
    <row r="133" customFormat="false" ht="15" hidden="false" customHeight="false" outlineLevel="0" collapsed="false">
      <c r="A133" s="52"/>
      <c r="B133" s="2"/>
      <c r="C133" s="2"/>
      <c r="D133" s="2"/>
      <c r="E133" s="54"/>
      <c r="F133" s="54"/>
      <c r="G133" s="54"/>
    </row>
    <row r="134" customFormat="false" ht="15" hidden="false" customHeight="false" outlineLevel="0" collapsed="false">
      <c r="A134" s="52"/>
      <c r="B134" s="2"/>
      <c r="C134" s="2"/>
      <c r="D134" s="2"/>
      <c r="E134" s="54"/>
      <c r="F134" s="54"/>
      <c r="G134" s="54"/>
    </row>
    <row r="135" customFormat="false" ht="15" hidden="false" customHeight="false" outlineLevel="0" collapsed="false">
      <c r="A135" s="52"/>
      <c r="B135" s="2"/>
      <c r="C135" s="2"/>
      <c r="D135" s="2"/>
      <c r="E135" s="54"/>
      <c r="F135" s="54"/>
      <c r="G135" s="54"/>
    </row>
    <row r="136" customFormat="false" ht="15" hidden="false" customHeight="false" outlineLevel="0" collapsed="false">
      <c r="A136" s="52"/>
      <c r="B136" s="2"/>
      <c r="C136" s="2"/>
      <c r="D136" s="2"/>
      <c r="E136" s="54"/>
      <c r="F136" s="54"/>
      <c r="G136" s="54"/>
    </row>
    <row r="137" customFormat="false" ht="15" hidden="false" customHeight="false" outlineLevel="0" collapsed="false">
      <c r="A137" s="52"/>
      <c r="B137" s="2"/>
      <c r="C137" s="2"/>
      <c r="D137" s="2"/>
      <c r="E137" s="54"/>
      <c r="F137" s="54"/>
      <c r="G137" s="54"/>
    </row>
    <row r="138" customFormat="false" ht="15" hidden="false" customHeight="false" outlineLevel="0" collapsed="false">
      <c r="A138" s="52"/>
      <c r="B138" s="2"/>
      <c r="C138" s="2"/>
      <c r="D138" s="2"/>
      <c r="E138" s="54"/>
      <c r="F138" s="54"/>
      <c r="G138" s="54"/>
    </row>
    <row r="139" customFormat="false" ht="15" hidden="false" customHeight="false" outlineLevel="0" collapsed="false">
      <c r="A139" s="52"/>
      <c r="B139" s="2"/>
      <c r="C139" s="2"/>
      <c r="D139" s="2"/>
      <c r="E139" s="54"/>
      <c r="F139" s="54"/>
      <c r="G139" s="54"/>
    </row>
    <row r="140" customFormat="false" ht="15" hidden="false" customHeight="false" outlineLevel="0" collapsed="false">
      <c r="A140" s="52"/>
      <c r="B140" s="2"/>
      <c r="C140" s="2"/>
      <c r="D140" s="2"/>
      <c r="E140" s="54"/>
      <c r="F140" s="54"/>
      <c r="G140" s="54"/>
    </row>
    <row r="141" customFormat="false" ht="15" hidden="false" customHeight="false" outlineLevel="0" collapsed="false">
      <c r="A141" s="52"/>
      <c r="B141" s="2"/>
      <c r="C141" s="2"/>
      <c r="D141" s="2"/>
      <c r="E141" s="54"/>
      <c r="F141" s="54"/>
      <c r="G141" s="54"/>
    </row>
    <row r="142" customFormat="false" ht="15" hidden="false" customHeight="false" outlineLevel="0" collapsed="false">
      <c r="A142" s="52"/>
      <c r="B142" s="2"/>
      <c r="C142" s="2"/>
      <c r="D142" s="2"/>
      <c r="E142" s="54"/>
      <c r="F142" s="54"/>
      <c r="G142" s="54"/>
    </row>
    <row r="143" customFormat="false" ht="15" hidden="false" customHeight="false" outlineLevel="0" collapsed="false">
      <c r="A143" s="52"/>
      <c r="B143" s="2"/>
      <c r="C143" s="2"/>
      <c r="D143" s="2"/>
      <c r="E143" s="54"/>
      <c r="F143" s="54"/>
      <c r="G143" s="54"/>
    </row>
    <row r="144" customFormat="false" ht="15" hidden="false" customHeight="false" outlineLevel="0" collapsed="false">
      <c r="A144" s="52"/>
      <c r="B144" s="2"/>
      <c r="C144" s="2"/>
      <c r="D144" s="2"/>
      <c r="E144" s="54"/>
      <c r="F144" s="54"/>
      <c r="G144" s="54"/>
    </row>
    <row r="145" customFormat="false" ht="15" hidden="false" customHeight="false" outlineLevel="0" collapsed="false">
      <c r="A145" s="52"/>
      <c r="B145" s="2"/>
      <c r="C145" s="2"/>
      <c r="D145" s="2"/>
      <c r="E145" s="54"/>
      <c r="F145" s="54"/>
      <c r="G145" s="54"/>
    </row>
    <row r="146" customFormat="false" ht="15" hidden="false" customHeight="false" outlineLevel="0" collapsed="false">
      <c r="A146" s="52"/>
      <c r="B146" s="2"/>
      <c r="C146" s="2"/>
      <c r="D146" s="2"/>
      <c r="E146" s="54"/>
      <c r="F146" s="54"/>
      <c r="G146" s="54"/>
    </row>
    <row r="147" customFormat="false" ht="15" hidden="false" customHeight="false" outlineLevel="0" collapsed="false">
      <c r="A147" s="52"/>
      <c r="B147" s="2"/>
      <c r="C147" s="2"/>
      <c r="D147" s="2"/>
      <c r="E147" s="54"/>
      <c r="F147" s="54"/>
      <c r="G147" s="54"/>
    </row>
    <row r="148" customFormat="false" ht="15" hidden="false" customHeight="false" outlineLevel="0" collapsed="false">
      <c r="A148" s="52"/>
      <c r="B148" s="2"/>
      <c r="C148" s="2"/>
      <c r="D148" s="2"/>
      <c r="E148" s="54"/>
      <c r="F148" s="54"/>
      <c r="G148" s="54"/>
    </row>
    <row r="149" customFormat="false" ht="15" hidden="false" customHeight="false" outlineLevel="0" collapsed="false">
      <c r="A149" s="52"/>
      <c r="B149" s="2"/>
      <c r="C149" s="2"/>
      <c r="D149" s="2"/>
      <c r="E149" s="54"/>
      <c r="F149" s="54"/>
      <c r="G149" s="54"/>
    </row>
    <row r="150" customFormat="false" ht="15" hidden="false" customHeight="false" outlineLevel="0" collapsed="false">
      <c r="A150" s="52"/>
      <c r="B150" s="2"/>
      <c r="C150" s="2"/>
      <c r="D150" s="2"/>
      <c r="E150" s="54"/>
      <c r="F150" s="54"/>
      <c r="G150" s="54"/>
    </row>
    <row r="151" customFormat="false" ht="15" hidden="false" customHeight="false" outlineLevel="0" collapsed="false">
      <c r="A151" s="52"/>
      <c r="B151" s="2"/>
      <c r="C151" s="2"/>
      <c r="D151" s="2"/>
      <c r="E151" s="54"/>
      <c r="F151" s="54"/>
      <c r="G151" s="54"/>
    </row>
    <row r="152" customFormat="false" ht="15" hidden="false" customHeight="false" outlineLevel="0" collapsed="false">
      <c r="A152" s="52"/>
      <c r="B152" s="2"/>
      <c r="C152" s="2"/>
      <c r="D152" s="2"/>
      <c r="E152" s="54"/>
      <c r="F152" s="54"/>
      <c r="G152" s="54"/>
    </row>
    <row r="153" customFormat="false" ht="15" hidden="false" customHeight="false" outlineLevel="0" collapsed="false">
      <c r="A153" s="52"/>
      <c r="B153" s="2"/>
      <c r="C153" s="2"/>
      <c r="D153" s="2"/>
      <c r="E153" s="54"/>
      <c r="F153" s="54"/>
      <c r="G153" s="54"/>
    </row>
    <row r="154" customFormat="false" ht="15" hidden="false" customHeight="false" outlineLevel="0" collapsed="false">
      <c r="A154" s="52"/>
      <c r="B154" s="2"/>
      <c r="C154" s="2"/>
      <c r="D154" s="2"/>
      <c r="E154" s="54"/>
      <c r="F154" s="54"/>
      <c r="G154" s="54"/>
    </row>
    <row r="155" customFormat="false" ht="15" hidden="false" customHeight="false" outlineLevel="0" collapsed="false">
      <c r="A155" s="52"/>
      <c r="B155" s="2"/>
      <c r="C155" s="2"/>
      <c r="D155" s="2"/>
      <c r="E155" s="54"/>
      <c r="F155" s="54"/>
      <c r="G155" s="54"/>
    </row>
    <row r="156" customFormat="false" ht="15" hidden="false" customHeight="false" outlineLevel="0" collapsed="false">
      <c r="A156" s="52"/>
      <c r="B156" s="2"/>
      <c r="C156" s="2"/>
      <c r="D156" s="2"/>
      <c r="E156" s="54"/>
      <c r="F156" s="54"/>
      <c r="G156" s="54"/>
    </row>
    <row r="157" customFormat="false" ht="15" hidden="false" customHeight="false" outlineLevel="0" collapsed="false">
      <c r="A157" s="52"/>
      <c r="B157" s="2"/>
      <c r="C157" s="2"/>
      <c r="D157" s="2"/>
      <c r="E157" s="54"/>
      <c r="F157" s="54"/>
      <c r="G157" s="54"/>
    </row>
    <row r="158" customFormat="false" ht="15" hidden="false" customHeight="false" outlineLevel="0" collapsed="false">
      <c r="A158" s="52"/>
      <c r="B158" s="2"/>
      <c r="C158" s="2"/>
      <c r="D158" s="2"/>
      <c r="E158" s="54"/>
      <c r="F158" s="54"/>
      <c r="G158" s="54"/>
    </row>
    <row r="159" customFormat="false" ht="15" hidden="false" customHeight="false" outlineLevel="0" collapsed="false">
      <c r="A159" s="52"/>
      <c r="B159" s="2"/>
      <c r="C159" s="2"/>
      <c r="D159" s="2"/>
      <c r="E159" s="54"/>
      <c r="F159" s="54"/>
      <c r="G159" s="54"/>
    </row>
    <row r="160" customFormat="false" ht="15" hidden="false" customHeight="false" outlineLevel="0" collapsed="false">
      <c r="A160" s="52"/>
      <c r="B160" s="2"/>
      <c r="C160" s="2"/>
      <c r="D160" s="2"/>
      <c r="E160" s="54"/>
      <c r="F160" s="54"/>
      <c r="G160" s="54"/>
    </row>
    <row r="161" customFormat="false" ht="15" hidden="false" customHeight="false" outlineLevel="0" collapsed="false">
      <c r="A161" s="52"/>
      <c r="B161" s="2"/>
      <c r="C161" s="2"/>
      <c r="D161" s="2"/>
      <c r="E161" s="54"/>
      <c r="F161" s="54"/>
      <c r="G161" s="54"/>
    </row>
    <row r="162" customFormat="false" ht="15" hidden="false" customHeight="false" outlineLevel="0" collapsed="false">
      <c r="A162" s="52"/>
      <c r="B162" s="2"/>
      <c r="C162" s="2"/>
      <c r="D162" s="2"/>
      <c r="E162" s="54"/>
      <c r="F162" s="54"/>
      <c r="G162" s="54"/>
    </row>
    <row r="163" customFormat="false" ht="15" hidden="false" customHeight="false" outlineLevel="0" collapsed="false">
      <c r="A163" s="52"/>
      <c r="B163" s="2"/>
      <c r="C163" s="2"/>
      <c r="D163" s="2"/>
      <c r="E163" s="54"/>
      <c r="F163" s="54"/>
      <c r="G163" s="54"/>
    </row>
    <row r="164" customFormat="false" ht="15" hidden="false" customHeight="false" outlineLevel="0" collapsed="false">
      <c r="A164" s="52"/>
      <c r="B164" s="2"/>
      <c r="C164" s="2"/>
      <c r="D164" s="2"/>
      <c r="E164" s="54"/>
      <c r="F164" s="54"/>
      <c r="G164" s="54"/>
    </row>
    <row r="165" customFormat="false" ht="15" hidden="false" customHeight="false" outlineLevel="0" collapsed="false">
      <c r="A165" s="52"/>
      <c r="B165" s="2"/>
      <c r="C165" s="2"/>
      <c r="D165" s="2"/>
      <c r="E165" s="54"/>
      <c r="F165" s="54"/>
      <c r="G165" s="54"/>
    </row>
    <row r="166" customFormat="false" ht="15" hidden="false" customHeight="false" outlineLevel="0" collapsed="false">
      <c r="A166" s="52"/>
      <c r="B166" s="2"/>
      <c r="C166" s="2"/>
      <c r="D166" s="2"/>
      <c r="E166" s="54"/>
      <c r="F166" s="54"/>
      <c r="G166" s="54"/>
    </row>
    <row r="167" customFormat="false" ht="15" hidden="false" customHeight="false" outlineLevel="0" collapsed="false">
      <c r="A167" s="52"/>
      <c r="B167" s="2"/>
      <c r="C167" s="2"/>
      <c r="D167" s="2"/>
      <c r="E167" s="54"/>
      <c r="F167" s="54"/>
      <c r="G167" s="54"/>
    </row>
    <row r="168" customFormat="false" ht="15" hidden="false" customHeight="false" outlineLevel="0" collapsed="false">
      <c r="A168" s="52"/>
      <c r="B168" s="2"/>
      <c r="C168" s="2"/>
      <c r="D168" s="2"/>
      <c r="E168" s="54"/>
      <c r="F168" s="54"/>
      <c r="G168" s="54"/>
    </row>
    <row r="169" customFormat="false" ht="15" hidden="false" customHeight="false" outlineLevel="0" collapsed="false">
      <c r="A169" s="52"/>
      <c r="B169" s="2"/>
      <c r="C169" s="2"/>
      <c r="D169" s="2"/>
      <c r="E169" s="54"/>
      <c r="F169" s="54"/>
      <c r="G169" s="54"/>
    </row>
    <row r="170" customFormat="false" ht="15" hidden="false" customHeight="false" outlineLevel="0" collapsed="false">
      <c r="A170" s="52"/>
      <c r="B170" s="2"/>
      <c r="C170" s="2"/>
      <c r="D170" s="2"/>
      <c r="E170" s="54"/>
      <c r="F170" s="54"/>
      <c r="G170" s="54"/>
    </row>
    <row r="171" customFormat="false" ht="15" hidden="false" customHeight="false" outlineLevel="0" collapsed="false">
      <c r="A171" s="52"/>
      <c r="B171" s="2"/>
      <c r="C171" s="2"/>
      <c r="D171" s="2"/>
      <c r="E171" s="54"/>
      <c r="F171" s="54"/>
      <c r="G171" s="54"/>
    </row>
    <row r="172" customFormat="false" ht="15" hidden="false" customHeight="false" outlineLevel="0" collapsed="false">
      <c r="A172" s="52"/>
      <c r="B172" s="2"/>
      <c r="C172" s="2"/>
      <c r="D172" s="2"/>
      <c r="E172" s="54"/>
      <c r="F172" s="54"/>
      <c r="G172" s="54"/>
    </row>
    <row r="173" customFormat="false" ht="15" hidden="false" customHeight="false" outlineLevel="0" collapsed="false">
      <c r="A173" s="52"/>
      <c r="B173" s="2"/>
      <c r="C173" s="2"/>
      <c r="D173" s="2"/>
      <c r="E173" s="54"/>
      <c r="F173" s="54"/>
      <c r="G173" s="54"/>
    </row>
    <row r="174" customFormat="false" ht="15" hidden="false" customHeight="false" outlineLevel="0" collapsed="false">
      <c r="A174" s="52"/>
      <c r="B174" s="2"/>
      <c r="C174" s="2"/>
      <c r="D174" s="2"/>
      <c r="E174" s="54"/>
      <c r="F174" s="54"/>
      <c r="G174" s="54"/>
    </row>
    <row r="175" customFormat="false" ht="15" hidden="false" customHeight="false" outlineLevel="0" collapsed="false">
      <c r="A175" s="52"/>
      <c r="B175" s="2"/>
      <c r="C175" s="2"/>
      <c r="D175" s="2"/>
      <c r="E175" s="54"/>
      <c r="F175" s="54"/>
      <c r="G175" s="54"/>
    </row>
    <row r="176" customFormat="false" ht="15" hidden="false" customHeight="false" outlineLevel="0" collapsed="false">
      <c r="A176" s="52"/>
      <c r="B176" s="2"/>
      <c r="C176" s="2"/>
      <c r="D176" s="2"/>
      <c r="E176" s="54"/>
      <c r="F176" s="54"/>
      <c r="G176" s="54"/>
    </row>
    <row r="177" customFormat="false" ht="15" hidden="false" customHeight="false" outlineLevel="0" collapsed="false">
      <c r="A177" s="52"/>
      <c r="B177" s="2"/>
      <c r="C177" s="2"/>
      <c r="D177" s="2"/>
      <c r="E177" s="54"/>
      <c r="F177" s="54"/>
      <c r="G177" s="54"/>
    </row>
    <row r="178" customFormat="false" ht="15" hidden="false" customHeight="false" outlineLevel="0" collapsed="false">
      <c r="A178" s="52"/>
      <c r="B178" s="2"/>
      <c r="C178" s="2"/>
      <c r="D178" s="2"/>
      <c r="E178" s="54"/>
      <c r="F178" s="54"/>
      <c r="G178" s="54"/>
    </row>
    <row r="179" customFormat="false" ht="15" hidden="false" customHeight="false" outlineLevel="0" collapsed="false">
      <c r="A179" s="52"/>
      <c r="B179" s="2"/>
      <c r="C179" s="2"/>
      <c r="D179" s="2"/>
      <c r="E179" s="54"/>
      <c r="F179" s="54"/>
      <c r="G179" s="54"/>
    </row>
    <row r="180" customFormat="false" ht="15" hidden="false" customHeight="false" outlineLevel="0" collapsed="false">
      <c r="A180" s="52"/>
      <c r="B180" s="2"/>
      <c r="C180" s="2"/>
      <c r="D180" s="2"/>
      <c r="E180" s="54"/>
      <c r="F180" s="54"/>
      <c r="G180" s="54"/>
    </row>
    <row r="181" customFormat="false" ht="15" hidden="false" customHeight="false" outlineLevel="0" collapsed="false">
      <c r="A181" s="52"/>
      <c r="B181" s="2"/>
      <c r="C181" s="2"/>
      <c r="D181" s="2"/>
      <c r="E181" s="54"/>
      <c r="F181" s="54"/>
      <c r="G181" s="54"/>
    </row>
    <row r="182" customFormat="false" ht="15" hidden="false" customHeight="false" outlineLevel="0" collapsed="false">
      <c r="A182" s="52"/>
      <c r="B182" s="2"/>
      <c r="C182" s="2"/>
      <c r="D182" s="2"/>
      <c r="E182" s="54"/>
      <c r="F182" s="54"/>
      <c r="G182" s="54"/>
    </row>
    <row r="183" customFormat="false" ht="15" hidden="false" customHeight="false" outlineLevel="0" collapsed="false">
      <c r="A183" s="52"/>
      <c r="B183" s="2"/>
      <c r="C183" s="2"/>
      <c r="D183" s="2"/>
      <c r="E183" s="54"/>
      <c r="F183" s="54"/>
      <c r="G183" s="54"/>
    </row>
    <row r="184" customFormat="false" ht="15" hidden="false" customHeight="false" outlineLevel="0" collapsed="false">
      <c r="A184" s="52"/>
      <c r="B184" s="2"/>
      <c r="C184" s="2"/>
      <c r="D184" s="2"/>
      <c r="E184" s="54"/>
      <c r="F184" s="54"/>
      <c r="G184" s="54"/>
    </row>
    <row r="185" customFormat="false" ht="15" hidden="false" customHeight="false" outlineLevel="0" collapsed="false">
      <c r="A185" s="52"/>
      <c r="B185" s="2"/>
      <c r="C185" s="2"/>
      <c r="D185" s="2"/>
      <c r="E185" s="54"/>
      <c r="F185" s="54"/>
      <c r="G185" s="54"/>
    </row>
    <row r="186" customFormat="false" ht="15" hidden="false" customHeight="false" outlineLevel="0" collapsed="false">
      <c r="A186" s="52"/>
      <c r="B186" s="2"/>
      <c r="C186" s="2"/>
      <c r="D186" s="2"/>
      <c r="E186" s="54"/>
      <c r="F186" s="54"/>
      <c r="G186" s="54"/>
    </row>
    <row r="187" customFormat="false" ht="15" hidden="false" customHeight="false" outlineLevel="0" collapsed="false">
      <c r="A187" s="52"/>
      <c r="B187" s="2"/>
      <c r="C187" s="2"/>
      <c r="D187" s="2"/>
      <c r="E187" s="54"/>
      <c r="F187" s="54"/>
      <c r="G187" s="54"/>
    </row>
    <row r="188" customFormat="false" ht="15" hidden="false" customHeight="false" outlineLevel="0" collapsed="false">
      <c r="A188" s="52"/>
      <c r="B188" s="2"/>
      <c r="C188" s="2"/>
      <c r="D188" s="2"/>
      <c r="E188" s="54"/>
      <c r="F188" s="54"/>
      <c r="G188" s="54"/>
    </row>
    <row r="189" customFormat="false" ht="15" hidden="false" customHeight="false" outlineLevel="0" collapsed="false">
      <c r="A189" s="52"/>
      <c r="B189" s="2"/>
      <c r="C189" s="2"/>
      <c r="D189" s="2"/>
      <c r="E189" s="54"/>
      <c r="F189" s="54"/>
      <c r="G189" s="54"/>
    </row>
    <row r="190" customFormat="false" ht="15" hidden="false" customHeight="false" outlineLevel="0" collapsed="false">
      <c r="A190" s="52"/>
      <c r="B190" s="2"/>
      <c r="C190" s="2"/>
      <c r="D190" s="2"/>
      <c r="E190" s="54"/>
      <c r="F190" s="54"/>
      <c r="G190" s="54"/>
    </row>
    <row r="191" customFormat="false" ht="15" hidden="false" customHeight="false" outlineLevel="0" collapsed="false">
      <c r="A191" s="52"/>
      <c r="B191" s="2"/>
      <c r="C191" s="2"/>
      <c r="D191" s="2"/>
      <c r="E191" s="54"/>
      <c r="F191" s="54"/>
      <c r="G191" s="54"/>
    </row>
    <row r="192" customFormat="false" ht="15" hidden="false" customHeight="false" outlineLevel="0" collapsed="false">
      <c r="A192" s="52"/>
      <c r="B192" s="2"/>
      <c r="C192" s="2"/>
      <c r="D192" s="2"/>
      <c r="E192" s="54"/>
      <c r="F192" s="54"/>
      <c r="G192" s="54"/>
    </row>
    <row r="193" customFormat="false" ht="15" hidden="false" customHeight="false" outlineLevel="0" collapsed="false">
      <c r="A193" s="52"/>
      <c r="B193" s="2"/>
      <c r="C193" s="2"/>
      <c r="D193" s="2"/>
      <c r="E193" s="54"/>
      <c r="F193" s="54"/>
      <c r="G193" s="54"/>
    </row>
    <row r="194" customFormat="false" ht="15" hidden="false" customHeight="false" outlineLevel="0" collapsed="false">
      <c r="A194" s="52"/>
      <c r="B194" s="2"/>
      <c r="C194" s="2"/>
      <c r="D194" s="2"/>
      <c r="E194" s="54"/>
      <c r="F194" s="54"/>
      <c r="G194" s="54"/>
    </row>
    <row r="195" customFormat="false" ht="15" hidden="false" customHeight="false" outlineLevel="0" collapsed="false">
      <c r="A195" s="52"/>
      <c r="B195" s="2"/>
      <c r="C195" s="2"/>
      <c r="D195" s="2"/>
      <c r="E195" s="54"/>
      <c r="F195" s="54"/>
      <c r="G195" s="54"/>
    </row>
    <row r="196" customFormat="false" ht="15" hidden="false" customHeight="false" outlineLevel="0" collapsed="false">
      <c r="A196" s="52"/>
      <c r="B196" s="2"/>
      <c r="C196" s="2"/>
      <c r="D196" s="2"/>
      <c r="E196" s="54"/>
      <c r="F196" s="54"/>
      <c r="G196" s="54"/>
    </row>
    <row r="197" customFormat="false" ht="15" hidden="false" customHeight="false" outlineLevel="0" collapsed="false">
      <c r="A197" s="52"/>
      <c r="B197" s="2"/>
      <c r="C197" s="2"/>
      <c r="D197" s="2"/>
      <c r="E197" s="54"/>
      <c r="F197" s="54"/>
      <c r="G197" s="54"/>
    </row>
    <row r="198" customFormat="false" ht="15" hidden="false" customHeight="false" outlineLevel="0" collapsed="false">
      <c r="A198" s="52"/>
      <c r="B198" s="2"/>
      <c r="C198" s="2"/>
      <c r="D198" s="2"/>
      <c r="E198" s="54"/>
      <c r="F198" s="54"/>
      <c r="G198" s="54"/>
    </row>
    <row r="199" customFormat="false" ht="15" hidden="false" customHeight="false" outlineLevel="0" collapsed="false">
      <c r="A199" s="52"/>
      <c r="B199" s="2"/>
      <c r="C199" s="2"/>
      <c r="D199" s="2"/>
      <c r="E199" s="54"/>
      <c r="F199" s="54"/>
      <c r="G199" s="54"/>
    </row>
    <row r="200" customFormat="false" ht="15" hidden="false" customHeight="false" outlineLevel="0" collapsed="false">
      <c r="A200" s="52"/>
      <c r="B200" s="2"/>
      <c r="C200" s="2"/>
      <c r="D200" s="2"/>
      <c r="E200" s="54"/>
      <c r="F200" s="54"/>
      <c r="G200" s="54"/>
    </row>
    <row r="201" customFormat="false" ht="15" hidden="false" customHeight="false" outlineLevel="0" collapsed="false">
      <c r="A201" s="52"/>
      <c r="B201" s="2"/>
      <c r="C201" s="2"/>
      <c r="D201" s="2"/>
      <c r="E201" s="54"/>
      <c r="F201" s="54"/>
      <c r="G201" s="54"/>
    </row>
    <row r="202" customFormat="false" ht="15" hidden="false" customHeight="false" outlineLevel="0" collapsed="false">
      <c r="A202" s="52"/>
      <c r="B202" s="2"/>
      <c r="C202" s="2"/>
      <c r="D202" s="2"/>
      <c r="E202" s="54"/>
      <c r="F202" s="54"/>
      <c r="G202" s="54"/>
    </row>
    <row r="203" customFormat="false" ht="15" hidden="false" customHeight="false" outlineLevel="0" collapsed="false">
      <c r="A203" s="52"/>
      <c r="B203" s="2"/>
      <c r="C203" s="2"/>
      <c r="D203" s="2"/>
      <c r="E203" s="54"/>
      <c r="F203" s="54"/>
      <c r="G203" s="54"/>
    </row>
    <row r="204" customFormat="false" ht="15" hidden="false" customHeight="false" outlineLevel="0" collapsed="false">
      <c r="A204" s="52"/>
      <c r="B204" s="2"/>
      <c r="C204" s="2"/>
      <c r="D204" s="2"/>
      <c r="E204" s="54"/>
      <c r="F204" s="54"/>
      <c r="G204" s="54"/>
    </row>
    <row r="205" customFormat="false" ht="15" hidden="false" customHeight="false" outlineLevel="0" collapsed="false">
      <c r="A205" s="52"/>
      <c r="B205" s="2"/>
      <c r="C205" s="2"/>
      <c r="D205" s="2"/>
      <c r="E205" s="54"/>
      <c r="F205" s="54"/>
      <c r="G205" s="54"/>
    </row>
    <row r="206" customFormat="false" ht="15" hidden="false" customHeight="false" outlineLevel="0" collapsed="false">
      <c r="A206" s="52"/>
      <c r="B206" s="2"/>
      <c r="C206" s="2"/>
      <c r="D206" s="2"/>
      <c r="E206" s="54"/>
      <c r="F206" s="54"/>
      <c r="G206" s="54"/>
    </row>
    <row r="207" customFormat="false" ht="15" hidden="false" customHeight="false" outlineLevel="0" collapsed="false">
      <c r="A207" s="52"/>
      <c r="B207" s="2"/>
      <c r="C207" s="2"/>
      <c r="D207" s="2"/>
      <c r="E207" s="54"/>
      <c r="F207" s="54"/>
      <c r="G207" s="54"/>
    </row>
    <row r="208" customFormat="false" ht="15" hidden="false" customHeight="false" outlineLevel="0" collapsed="false">
      <c r="A208" s="52"/>
      <c r="B208" s="2"/>
      <c r="C208" s="2"/>
      <c r="D208" s="2"/>
      <c r="E208" s="54"/>
      <c r="F208" s="54"/>
      <c r="G208" s="54"/>
    </row>
    <row r="209" customFormat="false" ht="15" hidden="false" customHeight="false" outlineLevel="0" collapsed="false">
      <c r="A209" s="52"/>
      <c r="B209" s="2"/>
      <c r="C209" s="2"/>
      <c r="D209" s="2"/>
      <c r="E209" s="54"/>
      <c r="F209" s="54"/>
      <c r="G209" s="54"/>
    </row>
    <row r="210" customFormat="false" ht="15" hidden="false" customHeight="false" outlineLevel="0" collapsed="false">
      <c r="A210" s="52"/>
      <c r="B210" s="2"/>
      <c r="C210" s="2"/>
      <c r="D210" s="2"/>
      <c r="E210" s="54"/>
      <c r="F210" s="54"/>
      <c r="G210" s="54"/>
    </row>
    <row r="211" customFormat="false" ht="15" hidden="false" customHeight="false" outlineLevel="0" collapsed="false">
      <c r="A211" s="52"/>
      <c r="B211" s="2"/>
      <c r="C211" s="2"/>
      <c r="D211" s="2"/>
      <c r="E211" s="54"/>
      <c r="F211" s="54"/>
      <c r="G211" s="54"/>
    </row>
    <row r="212" customFormat="false" ht="15" hidden="false" customHeight="false" outlineLevel="0" collapsed="false">
      <c r="A212" s="52"/>
      <c r="B212" s="2"/>
      <c r="C212" s="2"/>
      <c r="D212" s="2"/>
      <c r="E212" s="54"/>
      <c r="F212" s="54"/>
      <c r="G212" s="54"/>
    </row>
    <row r="213" customFormat="false" ht="15" hidden="false" customHeight="false" outlineLevel="0" collapsed="false">
      <c r="A213" s="52"/>
      <c r="B213" s="2"/>
      <c r="C213" s="2"/>
      <c r="D213" s="2"/>
      <c r="E213" s="54"/>
      <c r="F213" s="54"/>
      <c r="G213" s="54"/>
    </row>
    <row r="214" customFormat="false" ht="15" hidden="false" customHeight="false" outlineLevel="0" collapsed="false">
      <c r="A214" s="52"/>
      <c r="B214" s="2"/>
      <c r="C214" s="2"/>
      <c r="D214" s="2"/>
      <c r="E214" s="54"/>
      <c r="F214" s="54"/>
      <c r="G214" s="54"/>
    </row>
    <row r="215" customFormat="false" ht="15" hidden="false" customHeight="false" outlineLevel="0" collapsed="false">
      <c r="A215" s="52"/>
      <c r="B215" s="2"/>
      <c r="C215" s="2"/>
      <c r="D215" s="2"/>
      <c r="E215" s="54"/>
      <c r="F215" s="54"/>
      <c r="G215" s="54"/>
    </row>
    <row r="216" customFormat="false" ht="15" hidden="false" customHeight="false" outlineLevel="0" collapsed="false">
      <c r="A216" s="52"/>
      <c r="B216" s="2"/>
      <c r="C216" s="2"/>
      <c r="D216" s="2"/>
      <c r="E216" s="54"/>
      <c r="F216" s="54"/>
      <c r="G216" s="54"/>
    </row>
    <row r="217" customFormat="false" ht="15" hidden="false" customHeight="false" outlineLevel="0" collapsed="false">
      <c r="A217" s="52"/>
      <c r="B217" s="2"/>
      <c r="C217" s="2"/>
      <c r="D217" s="2"/>
      <c r="E217" s="54"/>
      <c r="F217" s="54"/>
      <c r="G217" s="54"/>
    </row>
    <row r="218" customFormat="false" ht="15" hidden="false" customHeight="false" outlineLevel="0" collapsed="false">
      <c r="A218" s="52"/>
      <c r="B218" s="2"/>
      <c r="C218" s="2"/>
      <c r="D218" s="2"/>
      <c r="E218" s="54"/>
      <c r="F218" s="54"/>
      <c r="G218" s="54"/>
    </row>
    <row r="219" customFormat="false" ht="15" hidden="false" customHeight="false" outlineLevel="0" collapsed="false">
      <c r="A219" s="52"/>
      <c r="B219" s="2"/>
      <c r="C219" s="2"/>
      <c r="D219" s="2"/>
      <c r="E219" s="54"/>
      <c r="F219" s="54"/>
      <c r="G219" s="54"/>
    </row>
    <row r="220" customFormat="false" ht="15" hidden="false" customHeight="false" outlineLevel="0" collapsed="false">
      <c r="A220" s="52"/>
      <c r="B220" s="2"/>
      <c r="C220" s="2"/>
      <c r="D220" s="2"/>
      <c r="E220" s="54"/>
      <c r="F220" s="54"/>
      <c r="G220" s="54"/>
    </row>
    <row r="221" customFormat="false" ht="15" hidden="false" customHeight="false" outlineLevel="0" collapsed="false">
      <c r="A221" s="52"/>
      <c r="B221" s="2"/>
      <c r="C221" s="2"/>
      <c r="D221" s="2"/>
      <c r="E221" s="54"/>
      <c r="F221" s="54"/>
      <c r="G221" s="54"/>
    </row>
    <row r="222" customFormat="false" ht="15" hidden="false" customHeight="false" outlineLevel="0" collapsed="false">
      <c r="A222" s="52"/>
      <c r="B222" s="2"/>
      <c r="C222" s="2"/>
      <c r="D222" s="2"/>
      <c r="E222" s="54"/>
      <c r="F222" s="54"/>
      <c r="G222" s="54"/>
    </row>
    <row r="223" customFormat="false" ht="15" hidden="false" customHeight="false" outlineLevel="0" collapsed="false">
      <c r="A223" s="52"/>
      <c r="B223" s="2"/>
      <c r="C223" s="2"/>
      <c r="D223" s="2"/>
      <c r="E223" s="54"/>
      <c r="F223" s="54"/>
      <c r="G223" s="54"/>
    </row>
    <row r="224" customFormat="false" ht="15" hidden="false" customHeight="false" outlineLevel="0" collapsed="false">
      <c r="A224" s="52"/>
      <c r="B224" s="2"/>
      <c r="C224" s="2"/>
      <c r="D224" s="2"/>
      <c r="E224" s="54"/>
      <c r="F224" s="54"/>
      <c r="G224" s="54"/>
    </row>
    <row r="225" customFormat="false" ht="15" hidden="false" customHeight="false" outlineLevel="0" collapsed="false">
      <c r="A225" s="52"/>
      <c r="B225" s="2"/>
      <c r="C225" s="2"/>
      <c r="D225" s="2"/>
      <c r="E225" s="54"/>
      <c r="F225" s="54"/>
      <c r="G225" s="54"/>
    </row>
    <row r="226" customFormat="false" ht="15" hidden="false" customHeight="false" outlineLevel="0" collapsed="false">
      <c r="A226" s="52"/>
      <c r="B226" s="2"/>
      <c r="C226" s="2"/>
      <c r="D226" s="2"/>
      <c r="E226" s="54"/>
      <c r="F226" s="54"/>
      <c r="G226" s="54"/>
    </row>
    <row r="227" customFormat="false" ht="15" hidden="false" customHeight="false" outlineLevel="0" collapsed="false">
      <c r="A227" s="52"/>
      <c r="B227" s="2"/>
      <c r="C227" s="2"/>
      <c r="D227" s="2"/>
      <c r="E227" s="54"/>
      <c r="F227" s="54"/>
      <c r="G227" s="54"/>
    </row>
    <row r="228" customFormat="false" ht="15" hidden="false" customHeight="false" outlineLevel="0" collapsed="false">
      <c r="A228" s="52"/>
      <c r="B228" s="2"/>
      <c r="C228" s="2"/>
      <c r="D228" s="2"/>
      <c r="E228" s="54"/>
      <c r="F228" s="54"/>
      <c r="G228" s="54"/>
    </row>
    <row r="229" customFormat="false" ht="15" hidden="false" customHeight="false" outlineLevel="0" collapsed="false">
      <c r="A229" s="52"/>
      <c r="B229" s="2"/>
      <c r="C229" s="2"/>
      <c r="D229" s="2"/>
      <c r="E229" s="54"/>
      <c r="F229" s="54"/>
      <c r="G229" s="54"/>
    </row>
    <row r="230" customFormat="false" ht="15" hidden="false" customHeight="false" outlineLevel="0" collapsed="false">
      <c r="A230" s="52"/>
      <c r="B230" s="2"/>
      <c r="C230" s="2"/>
      <c r="D230" s="2"/>
      <c r="E230" s="54"/>
      <c r="F230" s="54"/>
      <c r="G230" s="54"/>
    </row>
    <row r="231" customFormat="false" ht="15" hidden="false" customHeight="false" outlineLevel="0" collapsed="false">
      <c r="A231" s="52"/>
      <c r="B231" s="2"/>
      <c r="C231" s="2"/>
      <c r="D231" s="2"/>
      <c r="E231" s="54"/>
      <c r="F231" s="54"/>
      <c r="G231" s="54"/>
    </row>
    <row r="232" customFormat="false" ht="15" hidden="false" customHeight="false" outlineLevel="0" collapsed="false">
      <c r="A232" s="52"/>
      <c r="B232" s="2"/>
      <c r="C232" s="2"/>
      <c r="D232" s="2"/>
      <c r="E232" s="54"/>
      <c r="F232" s="54"/>
      <c r="G232" s="54"/>
    </row>
    <row r="233" customFormat="false" ht="15" hidden="false" customHeight="false" outlineLevel="0" collapsed="false">
      <c r="A233" s="52"/>
      <c r="B233" s="2"/>
      <c r="C233" s="2"/>
      <c r="D233" s="2"/>
      <c r="E233" s="54"/>
      <c r="F233" s="54"/>
      <c r="G233" s="54"/>
    </row>
    <row r="234" customFormat="false" ht="15" hidden="false" customHeight="false" outlineLevel="0" collapsed="false">
      <c r="A234" s="52"/>
      <c r="B234" s="2"/>
      <c r="C234" s="2"/>
      <c r="D234" s="2"/>
      <c r="E234" s="54"/>
      <c r="F234" s="54"/>
      <c r="G234" s="54"/>
    </row>
    <row r="235" customFormat="false" ht="15" hidden="false" customHeight="false" outlineLevel="0" collapsed="false">
      <c r="A235" s="52"/>
      <c r="B235" s="2"/>
      <c r="C235" s="2"/>
      <c r="D235" s="2"/>
      <c r="E235" s="54"/>
      <c r="F235" s="54"/>
      <c r="G235" s="54"/>
    </row>
    <row r="236" customFormat="false" ht="15" hidden="false" customHeight="false" outlineLevel="0" collapsed="false">
      <c r="A236" s="52"/>
      <c r="B236" s="2"/>
      <c r="C236" s="2"/>
      <c r="D236" s="2"/>
      <c r="E236" s="54"/>
      <c r="F236" s="54"/>
      <c r="G236" s="54"/>
    </row>
    <row r="237" customFormat="false" ht="15" hidden="false" customHeight="false" outlineLevel="0" collapsed="false">
      <c r="A237" s="52"/>
      <c r="B237" s="2"/>
      <c r="C237" s="2"/>
      <c r="D237" s="2"/>
      <c r="E237" s="54"/>
      <c r="F237" s="54"/>
      <c r="G237" s="54"/>
    </row>
    <row r="238" customFormat="false" ht="15" hidden="false" customHeight="false" outlineLevel="0" collapsed="false">
      <c r="A238" s="52"/>
      <c r="B238" s="2"/>
      <c r="C238" s="2"/>
      <c r="D238" s="2"/>
      <c r="E238" s="54"/>
      <c r="F238" s="54"/>
      <c r="G238" s="54"/>
    </row>
    <row r="239" customFormat="false" ht="15" hidden="false" customHeight="false" outlineLevel="0" collapsed="false">
      <c r="A239" s="52"/>
      <c r="B239" s="2"/>
      <c r="C239" s="2"/>
      <c r="D239" s="2"/>
      <c r="E239" s="54"/>
      <c r="F239" s="54"/>
      <c r="G239" s="54"/>
    </row>
    <row r="240" customFormat="false" ht="15" hidden="false" customHeight="false" outlineLevel="0" collapsed="false">
      <c r="A240" s="52"/>
      <c r="B240" s="2"/>
      <c r="C240" s="2"/>
      <c r="D240" s="2"/>
      <c r="E240" s="54"/>
      <c r="F240" s="54"/>
      <c r="G240" s="54"/>
    </row>
    <row r="241" customFormat="false" ht="15" hidden="false" customHeight="false" outlineLevel="0" collapsed="false">
      <c r="A241" s="52"/>
      <c r="B241" s="2"/>
      <c r="C241" s="2"/>
      <c r="D241" s="2"/>
      <c r="E241" s="54"/>
      <c r="F241" s="54"/>
      <c r="G241" s="54"/>
    </row>
    <row r="242" customFormat="false" ht="15" hidden="false" customHeight="false" outlineLevel="0" collapsed="false">
      <c r="A242" s="52"/>
      <c r="B242" s="2"/>
      <c r="C242" s="2"/>
      <c r="D242" s="2"/>
      <c r="E242" s="54"/>
      <c r="F242" s="54"/>
      <c r="G242" s="54"/>
    </row>
    <row r="243" customFormat="false" ht="15" hidden="false" customHeight="false" outlineLevel="0" collapsed="false">
      <c r="A243" s="52"/>
      <c r="B243" s="2"/>
      <c r="C243" s="2"/>
      <c r="D243" s="2"/>
      <c r="E243" s="54"/>
      <c r="F243" s="54"/>
      <c r="G243" s="54"/>
    </row>
    <row r="244" customFormat="false" ht="15" hidden="false" customHeight="false" outlineLevel="0" collapsed="false">
      <c r="A244" s="52"/>
      <c r="B244" s="2"/>
      <c r="C244" s="2"/>
      <c r="D244" s="2"/>
      <c r="E244" s="54"/>
      <c r="F244" s="54"/>
      <c r="G244" s="54"/>
    </row>
    <row r="245" customFormat="false" ht="15" hidden="false" customHeight="false" outlineLevel="0" collapsed="false">
      <c r="A245" s="52"/>
      <c r="B245" s="2"/>
      <c r="C245" s="2"/>
      <c r="D245" s="2"/>
      <c r="E245" s="54"/>
      <c r="F245" s="54"/>
      <c r="G245" s="54"/>
    </row>
    <row r="246" customFormat="false" ht="15" hidden="false" customHeight="false" outlineLevel="0" collapsed="false">
      <c r="A246" s="52"/>
      <c r="B246" s="2"/>
      <c r="C246" s="2"/>
      <c r="D246" s="2"/>
      <c r="E246" s="54"/>
      <c r="F246" s="54"/>
      <c r="G246" s="54"/>
    </row>
    <row r="247" customFormat="false" ht="15" hidden="false" customHeight="false" outlineLevel="0" collapsed="false">
      <c r="A247" s="52"/>
      <c r="B247" s="2"/>
      <c r="C247" s="2"/>
      <c r="D247" s="2"/>
      <c r="E247" s="54"/>
      <c r="F247" s="54"/>
      <c r="G247" s="54"/>
    </row>
    <row r="248" customFormat="false" ht="15" hidden="false" customHeight="false" outlineLevel="0" collapsed="false">
      <c r="A248" s="52"/>
      <c r="B248" s="2"/>
      <c r="C248" s="2"/>
      <c r="D248" s="2"/>
      <c r="E248" s="54"/>
      <c r="F248" s="54"/>
      <c r="G248" s="54"/>
    </row>
    <row r="249" customFormat="false" ht="15" hidden="false" customHeight="false" outlineLevel="0" collapsed="false">
      <c r="A249" s="52"/>
      <c r="B249" s="2"/>
      <c r="C249" s="2"/>
      <c r="D249" s="2"/>
      <c r="E249" s="54"/>
      <c r="F249" s="54"/>
      <c r="G249" s="54"/>
    </row>
    <row r="250" customFormat="false" ht="15" hidden="false" customHeight="false" outlineLevel="0" collapsed="false">
      <c r="A250" s="52"/>
      <c r="B250" s="2"/>
      <c r="C250" s="2"/>
      <c r="D250" s="2"/>
      <c r="E250" s="54"/>
      <c r="F250" s="54"/>
      <c r="G250" s="54"/>
    </row>
    <row r="251" customFormat="false" ht="15" hidden="false" customHeight="false" outlineLevel="0" collapsed="false">
      <c r="A251" s="52"/>
      <c r="B251" s="2"/>
      <c r="C251" s="2"/>
      <c r="D251" s="2"/>
      <c r="E251" s="54"/>
      <c r="F251" s="54"/>
      <c r="G251" s="54"/>
    </row>
    <row r="252" customFormat="false" ht="15" hidden="false" customHeight="false" outlineLevel="0" collapsed="false">
      <c r="A252" s="52"/>
      <c r="B252" s="2"/>
      <c r="C252" s="2"/>
      <c r="D252" s="2"/>
      <c r="E252" s="54"/>
      <c r="F252" s="54"/>
      <c r="G252" s="54"/>
    </row>
    <row r="253" customFormat="false" ht="15" hidden="false" customHeight="false" outlineLevel="0" collapsed="false">
      <c r="A253" s="52"/>
      <c r="B253" s="2"/>
      <c r="C253" s="2"/>
      <c r="D253" s="2"/>
      <c r="E253" s="54"/>
      <c r="F253" s="54"/>
      <c r="G253" s="54"/>
    </row>
    <row r="254" customFormat="false" ht="15" hidden="false" customHeight="false" outlineLevel="0" collapsed="false">
      <c r="A254" s="52"/>
      <c r="B254" s="2"/>
      <c r="C254" s="2"/>
      <c r="D254" s="2"/>
      <c r="E254" s="54"/>
      <c r="F254" s="54"/>
      <c r="G254" s="54"/>
    </row>
    <row r="255" customFormat="false" ht="15" hidden="false" customHeight="false" outlineLevel="0" collapsed="false">
      <c r="A255" s="52"/>
      <c r="B255" s="2"/>
      <c r="C255" s="2"/>
      <c r="D255" s="2"/>
      <c r="E255" s="54"/>
      <c r="F255" s="54"/>
      <c r="G255" s="54"/>
    </row>
    <row r="256" customFormat="false" ht="15" hidden="false" customHeight="false" outlineLevel="0" collapsed="false">
      <c r="A256" s="52"/>
      <c r="B256" s="2"/>
      <c r="C256" s="2"/>
      <c r="D256" s="2"/>
      <c r="E256" s="54"/>
      <c r="F256" s="54"/>
      <c r="G256" s="54"/>
    </row>
    <row r="257" customFormat="false" ht="15" hidden="false" customHeight="false" outlineLevel="0" collapsed="false">
      <c r="A257" s="52"/>
      <c r="B257" s="2"/>
      <c r="C257" s="2"/>
      <c r="D257" s="2"/>
      <c r="E257" s="54"/>
      <c r="F257" s="54"/>
      <c r="G257" s="54"/>
    </row>
    <row r="258" customFormat="false" ht="15" hidden="false" customHeight="false" outlineLevel="0" collapsed="false">
      <c r="A258" s="52"/>
      <c r="B258" s="2"/>
      <c r="C258" s="2"/>
      <c r="D258" s="2"/>
      <c r="E258" s="54"/>
      <c r="F258" s="54"/>
      <c r="G258" s="54"/>
    </row>
    <row r="259" customFormat="false" ht="15" hidden="false" customHeight="false" outlineLevel="0" collapsed="false">
      <c r="A259" s="52"/>
      <c r="B259" s="2"/>
      <c r="C259" s="2"/>
      <c r="D259" s="2"/>
      <c r="E259" s="54"/>
      <c r="F259" s="54"/>
      <c r="G259" s="54"/>
    </row>
    <row r="260" customFormat="false" ht="15" hidden="false" customHeight="false" outlineLevel="0" collapsed="false">
      <c r="A260" s="52"/>
      <c r="B260" s="2"/>
      <c r="C260" s="2"/>
      <c r="D260" s="2"/>
      <c r="E260" s="54"/>
      <c r="F260" s="54"/>
      <c r="G260" s="54"/>
    </row>
    <row r="261" customFormat="false" ht="15" hidden="false" customHeight="false" outlineLevel="0" collapsed="false">
      <c r="A261" s="52"/>
      <c r="B261" s="2"/>
      <c r="C261" s="2"/>
      <c r="D261" s="2"/>
      <c r="E261" s="54"/>
      <c r="F261" s="54"/>
      <c r="G261" s="54"/>
    </row>
    <row r="262" customFormat="false" ht="15" hidden="false" customHeight="false" outlineLevel="0" collapsed="false">
      <c r="A262" s="52"/>
      <c r="B262" s="2"/>
      <c r="C262" s="2"/>
      <c r="D262" s="2"/>
      <c r="E262" s="54"/>
      <c r="F262" s="54"/>
      <c r="G262" s="54"/>
    </row>
    <row r="263" customFormat="false" ht="15" hidden="false" customHeight="false" outlineLevel="0" collapsed="false">
      <c r="A263" s="52"/>
      <c r="B263" s="2"/>
      <c r="C263" s="2"/>
      <c r="D263" s="2"/>
      <c r="E263" s="54"/>
      <c r="F263" s="54"/>
      <c r="G263" s="54"/>
    </row>
    <row r="264" customFormat="false" ht="15" hidden="false" customHeight="false" outlineLevel="0" collapsed="false">
      <c r="A264" s="52"/>
      <c r="B264" s="2"/>
      <c r="C264" s="2"/>
      <c r="D264" s="2"/>
      <c r="E264" s="54"/>
      <c r="F264" s="54"/>
      <c r="G264" s="54"/>
    </row>
    <row r="265" customFormat="false" ht="15" hidden="false" customHeight="false" outlineLevel="0" collapsed="false">
      <c r="A265" s="52"/>
      <c r="B265" s="2"/>
      <c r="C265" s="2"/>
      <c r="D265" s="2"/>
      <c r="E265" s="54"/>
      <c r="F265" s="54"/>
      <c r="G265" s="54"/>
    </row>
    <row r="266" customFormat="false" ht="15" hidden="false" customHeight="false" outlineLevel="0" collapsed="false">
      <c r="A266" s="52"/>
      <c r="B266" s="2"/>
      <c r="C266" s="2"/>
      <c r="D266" s="2"/>
      <c r="E266" s="54"/>
      <c r="F266" s="54"/>
      <c r="G266" s="54"/>
    </row>
    <row r="267" customFormat="false" ht="15" hidden="false" customHeight="false" outlineLevel="0" collapsed="false">
      <c r="A267" s="52"/>
      <c r="B267" s="2"/>
      <c r="C267" s="2"/>
      <c r="D267" s="2"/>
      <c r="E267" s="54"/>
      <c r="F267" s="54"/>
      <c r="G267" s="54"/>
    </row>
    <row r="268" customFormat="false" ht="15" hidden="false" customHeight="false" outlineLevel="0" collapsed="false">
      <c r="A268" s="52"/>
      <c r="B268" s="2"/>
      <c r="C268" s="2"/>
      <c r="D268" s="2"/>
      <c r="E268" s="54"/>
      <c r="F268" s="54"/>
      <c r="G268" s="54"/>
    </row>
    <row r="269" customFormat="false" ht="15" hidden="false" customHeight="false" outlineLevel="0" collapsed="false">
      <c r="A269" s="52"/>
      <c r="B269" s="2"/>
      <c r="C269" s="2"/>
      <c r="D269" s="2"/>
      <c r="E269" s="54"/>
      <c r="F269" s="54"/>
      <c r="G269" s="54"/>
    </row>
    <row r="270" customFormat="false" ht="15" hidden="false" customHeight="false" outlineLevel="0" collapsed="false">
      <c r="A270" s="52"/>
      <c r="B270" s="2"/>
      <c r="C270" s="2"/>
      <c r="D270" s="2"/>
      <c r="E270" s="54"/>
      <c r="F270" s="54"/>
      <c r="G270" s="54"/>
    </row>
    <row r="271" customFormat="false" ht="15" hidden="false" customHeight="false" outlineLevel="0" collapsed="false">
      <c r="A271" s="52"/>
      <c r="B271" s="2"/>
      <c r="C271" s="2"/>
      <c r="D271" s="2"/>
      <c r="E271" s="54"/>
      <c r="F271" s="54"/>
      <c r="G271" s="54"/>
    </row>
    <row r="272" customFormat="false" ht="15" hidden="false" customHeight="false" outlineLevel="0" collapsed="false">
      <c r="A272" s="52"/>
      <c r="B272" s="2"/>
      <c r="C272" s="2"/>
      <c r="D272" s="2"/>
      <c r="E272" s="54"/>
      <c r="F272" s="54"/>
      <c r="G272" s="54"/>
    </row>
    <row r="273" customFormat="false" ht="15" hidden="false" customHeight="false" outlineLevel="0" collapsed="false">
      <c r="A273" s="52"/>
      <c r="B273" s="2"/>
      <c r="C273" s="2"/>
      <c r="D273" s="2"/>
      <c r="E273" s="54"/>
      <c r="F273" s="54"/>
      <c r="G273" s="54"/>
    </row>
    <row r="274" customFormat="false" ht="15" hidden="false" customHeight="false" outlineLevel="0" collapsed="false">
      <c r="A274" s="52"/>
      <c r="B274" s="2"/>
      <c r="C274" s="2"/>
      <c r="D274" s="2"/>
      <c r="E274" s="54"/>
      <c r="F274" s="54"/>
      <c r="G274" s="54"/>
    </row>
    <row r="275" customFormat="false" ht="15" hidden="false" customHeight="false" outlineLevel="0" collapsed="false">
      <c r="A275" s="52"/>
      <c r="B275" s="2"/>
      <c r="C275" s="2"/>
      <c r="D275" s="2"/>
      <c r="E275" s="54"/>
      <c r="F275" s="54"/>
      <c r="G275" s="54"/>
    </row>
    <row r="276" customFormat="false" ht="15" hidden="false" customHeight="false" outlineLevel="0" collapsed="false">
      <c r="A276" s="52"/>
      <c r="B276" s="2"/>
      <c r="C276" s="2"/>
      <c r="D276" s="2"/>
      <c r="E276" s="54"/>
      <c r="F276" s="54"/>
      <c r="G276" s="54"/>
    </row>
    <row r="277" customFormat="false" ht="15" hidden="false" customHeight="false" outlineLevel="0" collapsed="false">
      <c r="A277" s="52"/>
      <c r="B277" s="2"/>
      <c r="C277" s="2"/>
      <c r="D277" s="2"/>
      <c r="E277" s="54"/>
      <c r="F277" s="54"/>
      <c r="G277" s="54"/>
    </row>
    <row r="278" customFormat="false" ht="15" hidden="false" customHeight="false" outlineLevel="0" collapsed="false">
      <c r="A278" s="52"/>
      <c r="B278" s="2"/>
      <c r="C278" s="2"/>
      <c r="D278" s="2"/>
      <c r="E278" s="54"/>
      <c r="F278" s="54"/>
      <c r="G278" s="54"/>
    </row>
    <row r="279" customFormat="false" ht="15" hidden="false" customHeight="false" outlineLevel="0" collapsed="false">
      <c r="A279" s="52"/>
      <c r="B279" s="2"/>
      <c r="C279" s="2"/>
      <c r="D279" s="2"/>
      <c r="E279" s="54"/>
      <c r="F279" s="54"/>
      <c r="G279" s="54"/>
    </row>
    <row r="280" customFormat="false" ht="15" hidden="false" customHeight="false" outlineLevel="0" collapsed="false">
      <c r="A280" s="52"/>
      <c r="B280" s="2"/>
      <c r="C280" s="2"/>
      <c r="D280" s="2"/>
      <c r="E280" s="54"/>
      <c r="F280" s="54"/>
      <c r="G280" s="54"/>
    </row>
    <row r="281" customFormat="false" ht="15" hidden="false" customHeight="false" outlineLevel="0" collapsed="false">
      <c r="A281" s="52"/>
      <c r="B281" s="2"/>
      <c r="C281" s="2"/>
      <c r="D281" s="2"/>
      <c r="E281" s="54"/>
      <c r="F281" s="54"/>
      <c r="G281" s="54"/>
    </row>
    <row r="282" customFormat="false" ht="15" hidden="false" customHeight="false" outlineLevel="0" collapsed="false">
      <c r="A282" s="52"/>
      <c r="B282" s="2"/>
      <c r="C282" s="2"/>
      <c r="D282" s="2"/>
      <c r="E282" s="54"/>
      <c r="F282" s="54"/>
      <c r="G282" s="54"/>
    </row>
    <row r="283" customFormat="false" ht="15" hidden="false" customHeight="false" outlineLevel="0" collapsed="false">
      <c r="A283" s="52"/>
      <c r="B283" s="2"/>
      <c r="C283" s="2"/>
      <c r="D283" s="2"/>
      <c r="E283" s="54"/>
      <c r="F283" s="54"/>
      <c r="G283" s="54"/>
    </row>
    <row r="284" customFormat="false" ht="15" hidden="false" customHeight="false" outlineLevel="0" collapsed="false">
      <c r="A284" s="52"/>
      <c r="B284" s="2"/>
      <c r="C284" s="2"/>
      <c r="D284" s="2"/>
      <c r="E284" s="54"/>
      <c r="F284" s="54"/>
      <c r="G284" s="54"/>
    </row>
    <row r="285" customFormat="false" ht="15" hidden="false" customHeight="false" outlineLevel="0" collapsed="false">
      <c r="A285" s="52"/>
      <c r="B285" s="2"/>
      <c r="C285" s="2"/>
      <c r="D285" s="2"/>
      <c r="E285" s="54"/>
      <c r="F285" s="54"/>
      <c r="G285" s="54"/>
    </row>
    <row r="286" customFormat="false" ht="15" hidden="false" customHeight="false" outlineLevel="0" collapsed="false">
      <c r="A286" s="52"/>
      <c r="B286" s="2"/>
      <c r="C286" s="2"/>
      <c r="D286" s="2"/>
      <c r="E286" s="54"/>
      <c r="F286" s="54"/>
      <c r="G286" s="54"/>
    </row>
    <row r="287" customFormat="false" ht="15" hidden="false" customHeight="false" outlineLevel="0" collapsed="false">
      <c r="A287" s="52"/>
      <c r="B287" s="2"/>
      <c r="C287" s="2"/>
      <c r="D287" s="2"/>
      <c r="E287" s="54"/>
      <c r="F287" s="54"/>
      <c r="G287" s="54"/>
    </row>
    <row r="288" customFormat="false" ht="15" hidden="false" customHeight="false" outlineLevel="0" collapsed="false">
      <c r="A288" s="52"/>
      <c r="B288" s="2"/>
      <c r="C288" s="2"/>
      <c r="D288" s="2"/>
      <c r="E288" s="54"/>
      <c r="F288" s="54"/>
      <c r="G288" s="54"/>
    </row>
    <row r="289" customFormat="false" ht="15" hidden="false" customHeight="false" outlineLevel="0" collapsed="false">
      <c r="A289" s="52"/>
      <c r="B289" s="2"/>
      <c r="C289" s="2"/>
      <c r="D289" s="2"/>
      <c r="E289" s="54"/>
      <c r="F289" s="54"/>
      <c r="G289" s="54"/>
    </row>
    <row r="290" customFormat="false" ht="15" hidden="false" customHeight="false" outlineLevel="0" collapsed="false">
      <c r="A290" s="52"/>
      <c r="B290" s="2"/>
      <c r="C290" s="2"/>
      <c r="D290" s="2"/>
      <c r="E290" s="54"/>
      <c r="F290" s="54"/>
      <c r="G290" s="54"/>
    </row>
    <row r="291" customFormat="false" ht="15" hidden="false" customHeight="false" outlineLevel="0" collapsed="false">
      <c r="A291" s="52"/>
      <c r="B291" s="2"/>
      <c r="C291" s="2"/>
      <c r="D291" s="2"/>
      <c r="E291" s="54"/>
      <c r="F291" s="54"/>
      <c r="G291" s="54"/>
    </row>
    <row r="292" customFormat="false" ht="15" hidden="false" customHeight="false" outlineLevel="0" collapsed="false">
      <c r="A292" s="52"/>
      <c r="B292" s="2"/>
      <c r="C292" s="2"/>
      <c r="D292" s="2"/>
      <c r="E292" s="54"/>
      <c r="F292" s="54"/>
      <c r="G292" s="54"/>
    </row>
    <row r="293" customFormat="false" ht="15" hidden="false" customHeight="false" outlineLevel="0" collapsed="false">
      <c r="A293" s="52"/>
      <c r="B293" s="2"/>
      <c r="C293" s="2"/>
      <c r="D293" s="2"/>
      <c r="E293" s="54"/>
      <c r="F293" s="54"/>
      <c r="G293" s="54"/>
    </row>
    <row r="294" customFormat="false" ht="15" hidden="false" customHeight="false" outlineLevel="0" collapsed="false">
      <c r="A294" s="52"/>
      <c r="B294" s="2"/>
      <c r="C294" s="2"/>
      <c r="D294" s="2"/>
      <c r="E294" s="54"/>
      <c r="F294" s="54"/>
      <c r="G294" s="54"/>
    </row>
    <row r="295" customFormat="false" ht="15" hidden="false" customHeight="false" outlineLevel="0" collapsed="false">
      <c r="A295" s="52"/>
      <c r="B295" s="2"/>
      <c r="C295" s="2"/>
      <c r="D295" s="2"/>
      <c r="E295" s="54"/>
      <c r="F295" s="54"/>
      <c r="G295" s="54"/>
    </row>
    <row r="296" customFormat="false" ht="15" hidden="false" customHeight="false" outlineLevel="0" collapsed="false">
      <c r="A296" s="52"/>
      <c r="B296" s="2"/>
      <c r="C296" s="2"/>
      <c r="D296" s="2"/>
      <c r="E296" s="54"/>
      <c r="F296" s="54"/>
      <c r="G296" s="54"/>
    </row>
    <row r="297" customFormat="false" ht="15" hidden="false" customHeight="false" outlineLevel="0" collapsed="false">
      <c r="A297" s="52"/>
      <c r="B297" s="2"/>
      <c r="C297" s="2"/>
      <c r="D297" s="2"/>
      <c r="E297" s="54"/>
      <c r="F297" s="54"/>
      <c r="G297" s="54"/>
    </row>
    <row r="298" customFormat="false" ht="15" hidden="false" customHeight="false" outlineLevel="0" collapsed="false">
      <c r="A298" s="52"/>
      <c r="B298" s="2"/>
      <c r="C298" s="2"/>
      <c r="D298" s="2"/>
      <c r="E298" s="54"/>
      <c r="F298" s="54"/>
      <c r="G298" s="54"/>
    </row>
    <row r="299" customFormat="false" ht="15" hidden="false" customHeight="false" outlineLevel="0" collapsed="false">
      <c r="A299" s="52"/>
      <c r="B299" s="2"/>
      <c r="C299" s="2"/>
      <c r="D299" s="2"/>
      <c r="E299" s="54"/>
      <c r="F299" s="54"/>
      <c r="G299" s="54"/>
    </row>
    <row r="300" customFormat="false" ht="15" hidden="false" customHeight="false" outlineLevel="0" collapsed="false">
      <c r="A300" s="52"/>
      <c r="B300" s="2"/>
      <c r="C300" s="2"/>
      <c r="D300" s="2"/>
      <c r="E300" s="54"/>
      <c r="F300" s="54"/>
      <c r="G300" s="54"/>
    </row>
    <row r="301" customFormat="false" ht="15" hidden="false" customHeight="false" outlineLevel="0" collapsed="false">
      <c r="A301" s="52"/>
      <c r="B301" s="2"/>
      <c r="C301" s="2"/>
      <c r="D301" s="2"/>
      <c r="E301" s="54"/>
      <c r="F301" s="54"/>
      <c r="G301" s="54"/>
    </row>
    <row r="302" customFormat="false" ht="15" hidden="false" customHeight="false" outlineLevel="0" collapsed="false">
      <c r="A302" s="52"/>
      <c r="B302" s="2"/>
      <c r="C302" s="2"/>
      <c r="D302" s="2"/>
      <c r="E302" s="54"/>
      <c r="F302" s="54"/>
      <c r="G302" s="54"/>
    </row>
    <row r="303" customFormat="false" ht="15" hidden="false" customHeight="false" outlineLevel="0" collapsed="false">
      <c r="A303" s="52"/>
      <c r="B303" s="2"/>
      <c r="C303" s="2"/>
      <c r="D303" s="2"/>
      <c r="E303" s="54"/>
      <c r="F303" s="54"/>
      <c r="G303" s="54"/>
    </row>
    <row r="304" customFormat="false" ht="15" hidden="false" customHeight="false" outlineLevel="0" collapsed="false">
      <c r="A304" s="52"/>
      <c r="B304" s="2"/>
      <c r="C304" s="2"/>
      <c r="D304" s="2"/>
      <c r="E304" s="54"/>
      <c r="F304" s="54"/>
      <c r="G304" s="54"/>
    </row>
    <row r="305" customFormat="false" ht="15" hidden="false" customHeight="false" outlineLevel="0" collapsed="false">
      <c r="A305" s="52"/>
      <c r="B305" s="2"/>
      <c r="C305" s="2"/>
      <c r="D305" s="2"/>
      <c r="E305" s="54"/>
      <c r="F305" s="54"/>
      <c r="G305" s="54"/>
    </row>
    <row r="306" customFormat="false" ht="15" hidden="false" customHeight="false" outlineLevel="0" collapsed="false">
      <c r="A306" s="52"/>
      <c r="B306" s="2"/>
      <c r="C306" s="2"/>
      <c r="D306" s="2"/>
      <c r="E306" s="54"/>
      <c r="F306" s="54"/>
      <c r="G306" s="54"/>
    </row>
    <row r="307" customFormat="false" ht="15" hidden="false" customHeight="false" outlineLevel="0" collapsed="false">
      <c r="A307" s="52"/>
      <c r="B307" s="2"/>
      <c r="C307" s="2"/>
      <c r="D307" s="2"/>
      <c r="E307" s="54"/>
      <c r="F307" s="54"/>
      <c r="G307" s="54"/>
    </row>
    <row r="308" customFormat="false" ht="15" hidden="false" customHeight="false" outlineLevel="0" collapsed="false">
      <c r="A308" s="52"/>
      <c r="B308" s="2"/>
      <c r="C308" s="2"/>
      <c r="D308" s="2"/>
      <c r="E308" s="54"/>
      <c r="F308" s="54"/>
      <c r="G308" s="54"/>
    </row>
    <row r="309" customFormat="false" ht="15" hidden="false" customHeight="false" outlineLevel="0" collapsed="false">
      <c r="A309" s="52"/>
      <c r="B309" s="2"/>
      <c r="C309" s="2"/>
      <c r="D309" s="2"/>
      <c r="E309" s="54"/>
      <c r="F309" s="54"/>
      <c r="G309" s="54"/>
    </row>
    <row r="310" customFormat="false" ht="15" hidden="false" customHeight="false" outlineLevel="0" collapsed="false">
      <c r="A310" s="52"/>
      <c r="B310" s="2"/>
      <c r="C310" s="2"/>
      <c r="D310" s="2"/>
      <c r="E310" s="54"/>
      <c r="F310" s="54"/>
      <c r="G310" s="54"/>
    </row>
    <row r="311" customFormat="false" ht="15" hidden="false" customHeight="false" outlineLevel="0" collapsed="false">
      <c r="A311" s="52"/>
      <c r="B311" s="2"/>
      <c r="C311" s="2"/>
      <c r="D311" s="2"/>
      <c r="E311" s="54"/>
      <c r="F311" s="54"/>
      <c r="G311" s="54"/>
    </row>
    <row r="312" customFormat="false" ht="15" hidden="false" customHeight="false" outlineLevel="0" collapsed="false">
      <c r="A312" s="52"/>
      <c r="B312" s="2"/>
      <c r="C312" s="2"/>
      <c r="D312" s="2"/>
      <c r="E312" s="54"/>
      <c r="F312" s="54"/>
      <c r="G312" s="54"/>
    </row>
    <row r="313" customFormat="false" ht="15" hidden="false" customHeight="false" outlineLevel="0" collapsed="false">
      <c r="A313" s="52"/>
      <c r="B313" s="2"/>
      <c r="C313" s="2"/>
      <c r="D313" s="2"/>
      <c r="E313" s="54"/>
      <c r="F313" s="54"/>
      <c r="G313" s="54"/>
    </row>
    <row r="314" customFormat="false" ht="15" hidden="false" customHeight="false" outlineLevel="0" collapsed="false">
      <c r="A314" s="52"/>
      <c r="B314" s="2"/>
      <c r="C314" s="2"/>
      <c r="D314" s="2"/>
      <c r="E314" s="54"/>
      <c r="F314" s="54"/>
      <c r="G314" s="54"/>
    </row>
    <row r="315" customFormat="false" ht="15" hidden="false" customHeight="false" outlineLevel="0" collapsed="false">
      <c r="A315" s="52"/>
      <c r="B315" s="2"/>
      <c r="C315" s="2"/>
      <c r="D315" s="2"/>
      <c r="E315" s="54"/>
      <c r="F315" s="54"/>
      <c r="G315" s="54"/>
    </row>
    <row r="316" customFormat="false" ht="15" hidden="false" customHeight="false" outlineLevel="0" collapsed="false">
      <c r="A316" s="52"/>
      <c r="B316" s="2"/>
      <c r="C316" s="2"/>
      <c r="D316" s="2"/>
      <c r="E316" s="54"/>
      <c r="F316" s="54"/>
      <c r="G316" s="54"/>
    </row>
    <row r="317" customFormat="false" ht="15" hidden="false" customHeight="false" outlineLevel="0" collapsed="false">
      <c r="A317" s="52"/>
      <c r="B317" s="2"/>
      <c r="C317" s="2"/>
      <c r="D317" s="2"/>
      <c r="E317" s="54"/>
      <c r="F317" s="54"/>
      <c r="G317" s="54"/>
    </row>
    <row r="318" customFormat="false" ht="15" hidden="false" customHeight="false" outlineLevel="0" collapsed="false">
      <c r="A318" s="52"/>
      <c r="B318" s="2"/>
      <c r="C318" s="2"/>
      <c r="D318" s="2"/>
      <c r="E318" s="54"/>
      <c r="F318" s="54"/>
      <c r="G318" s="54"/>
    </row>
    <row r="319" customFormat="false" ht="15" hidden="false" customHeight="false" outlineLevel="0" collapsed="false">
      <c r="A319" s="52"/>
      <c r="B319" s="2"/>
      <c r="C319" s="2"/>
      <c r="D319" s="2"/>
      <c r="E319" s="54"/>
      <c r="F319" s="54"/>
      <c r="G319" s="54"/>
    </row>
    <row r="320" customFormat="false" ht="15" hidden="false" customHeight="false" outlineLevel="0" collapsed="false">
      <c r="A320" s="52"/>
      <c r="B320" s="2"/>
      <c r="C320" s="2"/>
      <c r="D320" s="2"/>
      <c r="E320" s="54"/>
      <c r="F320" s="54"/>
      <c r="G320" s="54"/>
    </row>
    <row r="321" customFormat="false" ht="15" hidden="false" customHeight="false" outlineLevel="0" collapsed="false">
      <c r="A321" s="52"/>
      <c r="B321" s="2"/>
      <c r="C321" s="2"/>
      <c r="D321" s="2"/>
      <c r="E321" s="54"/>
      <c r="F321" s="54"/>
      <c r="G321" s="54"/>
    </row>
    <row r="322" customFormat="false" ht="15" hidden="false" customHeight="false" outlineLevel="0" collapsed="false">
      <c r="A322" s="52"/>
      <c r="B322" s="2"/>
      <c r="C322" s="2"/>
      <c r="D322" s="2"/>
      <c r="E322" s="54"/>
      <c r="F322" s="54"/>
      <c r="G322" s="54"/>
    </row>
    <row r="323" customFormat="false" ht="15" hidden="false" customHeight="false" outlineLevel="0" collapsed="false">
      <c r="A323" s="52"/>
      <c r="B323" s="2"/>
      <c r="C323" s="2"/>
      <c r="D323" s="2"/>
      <c r="E323" s="54"/>
      <c r="F323" s="54"/>
      <c r="G323" s="54"/>
    </row>
    <row r="324" customFormat="false" ht="15" hidden="false" customHeight="false" outlineLevel="0" collapsed="false">
      <c r="A324" s="52"/>
      <c r="B324" s="2"/>
      <c r="C324" s="2"/>
      <c r="D324" s="2"/>
      <c r="E324" s="54"/>
      <c r="F324" s="54"/>
      <c r="G324" s="54"/>
    </row>
    <row r="325" customFormat="false" ht="15" hidden="false" customHeight="false" outlineLevel="0" collapsed="false">
      <c r="A325" s="52"/>
      <c r="B325" s="2"/>
      <c r="C325" s="2"/>
      <c r="D325" s="2"/>
      <c r="E325" s="54"/>
      <c r="F325" s="54"/>
      <c r="G325" s="54"/>
    </row>
    <row r="326" customFormat="false" ht="15" hidden="false" customHeight="false" outlineLevel="0" collapsed="false">
      <c r="A326" s="52"/>
      <c r="B326" s="2"/>
      <c r="C326" s="2"/>
      <c r="D326" s="2"/>
      <c r="E326" s="54"/>
      <c r="F326" s="54"/>
      <c r="G326" s="54"/>
    </row>
    <row r="327" customFormat="false" ht="15" hidden="false" customHeight="false" outlineLevel="0" collapsed="false">
      <c r="A327" s="52"/>
      <c r="B327" s="2"/>
      <c r="C327" s="2"/>
      <c r="D327" s="2"/>
      <c r="E327" s="54"/>
      <c r="F327" s="54"/>
      <c r="G327" s="54"/>
    </row>
    <row r="328" customFormat="false" ht="15" hidden="false" customHeight="false" outlineLevel="0" collapsed="false">
      <c r="A328" s="52"/>
      <c r="B328" s="2"/>
      <c r="C328" s="2"/>
      <c r="D328" s="2"/>
      <c r="E328" s="54"/>
      <c r="F328" s="54"/>
      <c r="G328" s="54"/>
    </row>
    <row r="329" customFormat="false" ht="15" hidden="false" customHeight="false" outlineLevel="0" collapsed="false">
      <c r="A329" s="52"/>
      <c r="B329" s="2"/>
      <c r="C329" s="2"/>
      <c r="D329" s="2"/>
      <c r="E329" s="54"/>
      <c r="F329" s="54"/>
      <c r="G329" s="54"/>
    </row>
    <row r="330" customFormat="false" ht="15" hidden="false" customHeight="false" outlineLevel="0" collapsed="false">
      <c r="A330" s="52"/>
      <c r="B330" s="2"/>
      <c r="C330" s="2"/>
      <c r="D330" s="2"/>
      <c r="E330" s="54"/>
      <c r="F330" s="54"/>
      <c r="G330" s="54"/>
    </row>
    <row r="331" customFormat="false" ht="15" hidden="false" customHeight="false" outlineLevel="0" collapsed="false">
      <c r="A331" s="52"/>
      <c r="B331" s="2"/>
      <c r="C331" s="2"/>
      <c r="D331" s="2"/>
      <c r="E331" s="54"/>
      <c r="F331" s="54"/>
      <c r="G331" s="54"/>
    </row>
    <row r="332" customFormat="false" ht="15" hidden="false" customHeight="false" outlineLevel="0" collapsed="false">
      <c r="A332" s="52"/>
      <c r="B332" s="2"/>
      <c r="C332" s="2"/>
      <c r="D332" s="2"/>
      <c r="E332" s="54"/>
      <c r="F332" s="54"/>
      <c r="G332" s="54"/>
    </row>
    <row r="333" customFormat="false" ht="15" hidden="false" customHeight="false" outlineLevel="0" collapsed="false">
      <c r="A333" s="52"/>
      <c r="B333" s="2"/>
      <c r="C333" s="2"/>
      <c r="D333" s="2"/>
      <c r="E333" s="54"/>
      <c r="F333" s="54"/>
      <c r="G333" s="54"/>
    </row>
    <row r="334" customFormat="false" ht="15" hidden="false" customHeight="false" outlineLevel="0" collapsed="false">
      <c r="A334" s="52"/>
      <c r="B334" s="2"/>
      <c r="C334" s="2"/>
      <c r="D334" s="2"/>
      <c r="E334" s="54"/>
      <c r="F334" s="54"/>
      <c r="G334" s="54"/>
    </row>
    <row r="335" customFormat="false" ht="15" hidden="false" customHeight="false" outlineLevel="0" collapsed="false">
      <c r="A335" s="52"/>
      <c r="B335" s="2"/>
      <c r="C335" s="2"/>
      <c r="D335" s="2"/>
      <c r="E335" s="54"/>
      <c r="F335" s="54"/>
      <c r="G335" s="54"/>
    </row>
    <row r="336" customFormat="false" ht="15" hidden="false" customHeight="false" outlineLevel="0" collapsed="false">
      <c r="A336" s="52"/>
      <c r="B336" s="2"/>
      <c r="C336" s="2"/>
      <c r="D336" s="2"/>
      <c r="E336" s="54"/>
      <c r="F336" s="54"/>
      <c r="G336" s="54"/>
    </row>
    <row r="337" customFormat="false" ht="15" hidden="false" customHeight="false" outlineLevel="0" collapsed="false">
      <c r="A337" s="52"/>
      <c r="B337" s="2"/>
      <c r="C337" s="2"/>
      <c r="D337" s="2"/>
      <c r="E337" s="54"/>
      <c r="F337" s="54"/>
      <c r="G337" s="54"/>
    </row>
    <row r="338" customFormat="false" ht="15" hidden="false" customHeight="false" outlineLevel="0" collapsed="false">
      <c r="A338" s="52"/>
      <c r="B338" s="2"/>
      <c r="C338" s="2"/>
      <c r="D338" s="2"/>
      <c r="E338" s="54"/>
      <c r="F338" s="54"/>
      <c r="G338" s="54"/>
    </row>
    <row r="339" customFormat="false" ht="15" hidden="false" customHeight="false" outlineLevel="0" collapsed="false">
      <c r="A339" s="52"/>
      <c r="B339" s="2"/>
      <c r="C339" s="2"/>
      <c r="D339" s="2"/>
      <c r="E339" s="54"/>
      <c r="F339" s="54"/>
      <c r="G339" s="54"/>
    </row>
    <row r="340" customFormat="false" ht="15" hidden="false" customHeight="false" outlineLevel="0" collapsed="false">
      <c r="A340" s="52"/>
      <c r="B340" s="2"/>
      <c r="C340" s="2"/>
      <c r="D340" s="2"/>
      <c r="E340" s="54"/>
      <c r="F340" s="54"/>
      <c r="G340" s="54"/>
    </row>
    <row r="341" customFormat="false" ht="15" hidden="false" customHeight="false" outlineLevel="0" collapsed="false">
      <c r="A341" s="52"/>
      <c r="B341" s="2"/>
      <c r="C341" s="2"/>
      <c r="D341" s="2"/>
      <c r="E341" s="54"/>
      <c r="F341" s="54"/>
      <c r="G341" s="54"/>
    </row>
    <row r="342" customFormat="false" ht="15" hidden="false" customHeight="false" outlineLevel="0" collapsed="false">
      <c r="A342" s="52"/>
      <c r="B342" s="2"/>
      <c r="C342" s="2"/>
      <c r="D342" s="2"/>
      <c r="E342" s="54"/>
      <c r="F342" s="54"/>
      <c r="G342" s="54"/>
    </row>
    <row r="343" customFormat="false" ht="15" hidden="false" customHeight="false" outlineLevel="0" collapsed="false">
      <c r="A343" s="52"/>
      <c r="B343" s="2"/>
      <c r="C343" s="2"/>
      <c r="D343" s="2"/>
      <c r="E343" s="54"/>
      <c r="F343" s="54"/>
      <c r="G343" s="54"/>
    </row>
    <row r="344" customFormat="false" ht="15" hidden="false" customHeight="false" outlineLevel="0" collapsed="false">
      <c r="A344" s="52"/>
      <c r="B344" s="2"/>
      <c r="C344" s="2"/>
      <c r="D344" s="2"/>
      <c r="E344" s="54"/>
      <c r="F344" s="54"/>
      <c r="G344" s="54"/>
    </row>
    <row r="345" customFormat="false" ht="15" hidden="false" customHeight="false" outlineLevel="0" collapsed="false">
      <c r="A345" s="52"/>
      <c r="B345" s="2"/>
      <c r="C345" s="2"/>
      <c r="D345" s="2"/>
      <c r="E345" s="54"/>
      <c r="F345" s="54"/>
      <c r="G345" s="54"/>
    </row>
    <row r="346" customFormat="false" ht="15" hidden="false" customHeight="false" outlineLevel="0" collapsed="false">
      <c r="A346" s="52"/>
      <c r="B346" s="2"/>
      <c r="C346" s="2"/>
      <c r="D346" s="2"/>
      <c r="E346" s="54"/>
      <c r="F346" s="54"/>
      <c r="G346" s="54"/>
    </row>
    <row r="347" customFormat="false" ht="15" hidden="false" customHeight="false" outlineLevel="0" collapsed="false">
      <c r="A347" s="52"/>
      <c r="B347" s="2"/>
      <c r="C347" s="2"/>
      <c r="D347" s="2"/>
      <c r="E347" s="54"/>
      <c r="F347" s="54"/>
      <c r="G347" s="54"/>
    </row>
    <row r="348" customFormat="false" ht="15" hidden="false" customHeight="false" outlineLevel="0" collapsed="false">
      <c r="A348" s="52"/>
      <c r="B348" s="2"/>
      <c r="C348" s="2"/>
      <c r="D348" s="2"/>
      <c r="E348" s="54"/>
      <c r="F348" s="54"/>
      <c r="G348" s="54"/>
    </row>
    <row r="349" customFormat="false" ht="15" hidden="false" customHeight="false" outlineLevel="0" collapsed="false">
      <c r="A349" s="52"/>
      <c r="B349" s="2"/>
      <c r="C349" s="2"/>
      <c r="D349" s="2"/>
      <c r="E349" s="54"/>
      <c r="F349" s="54"/>
      <c r="G349" s="54"/>
    </row>
    <row r="350" customFormat="false" ht="15" hidden="false" customHeight="false" outlineLevel="0" collapsed="false">
      <c r="A350" s="52"/>
      <c r="B350" s="2"/>
      <c r="C350" s="2"/>
      <c r="D350" s="2"/>
      <c r="E350" s="54"/>
      <c r="F350" s="54"/>
      <c r="G350" s="54"/>
    </row>
    <row r="351" customFormat="false" ht="15" hidden="false" customHeight="false" outlineLevel="0" collapsed="false">
      <c r="A351" s="52"/>
      <c r="B351" s="2"/>
      <c r="C351" s="2"/>
      <c r="D351" s="2"/>
      <c r="E351" s="54"/>
      <c r="F351" s="54"/>
      <c r="G351" s="54"/>
    </row>
    <row r="352" customFormat="false" ht="15" hidden="false" customHeight="false" outlineLevel="0" collapsed="false">
      <c r="A352" s="52"/>
      <c r="B352" s="2"/>
      <c r="C352" s="2"/>
      <c r="D352" s="2"/>
      <c r="E352" s="54"/>
      <c r="F352" s="54"/>
      <c r="G352" s="54"/>
    </row>
    <row r="353" customFormat="false" ht="15" hidden="false" customHeight="false" outlineLevel="0" collapsed="false">
      <c r="A353" s="52"/>
      <c r="B353" s="2"/>
      <c r="C353" s="2"/>
      <c r="D353" s="2"/>
      <c r="E353" s="54"/>
      <c r="F353" s="54"/>
      <c r="G353" s="54"/>
    </row>
    <row r="354" customFormat="false" ht="15" hidden="false" customHeight="false" outlineLevel="0" collapsed="false">
      <c r="A354" s="52"/>
      <c r="B354" s="2"/>
      <c r="C354" s="2"/>
      <c r="D354" s="2"/>
      <c r="E354" s="54"/>
      <c r="F354" s="54"/>
      <c r="G354" s="54"/>
    </row>
    <row r="355" customFormat="false" ht="15" hidden="false" customHeight="false" outlineLevel="0" collapsed="false">
      <c r="A355" s="52"/>
      <c r="B355" s="2"/>
      <c r="C355" s="2"/>
      <c r="D355" s="2"/>
      <c r="E355" s="54"/>
      <c r="F355" s="54"/>
      <c r="G355" s="54"/>
    </row>
    <row r="356" customFormat="false" ht="15" hidden="false" customHeight="false" outlineLevel="0" collapsed="false">
      <c r="A356" s="52"/>
      <c r="B356" s="2"/>
      <c r="C356" s="2"/>
      <c r="D356" s="2"/>
      <c r="E356" s="54"/>
      <c r="F356" s="54"/>
      <c r="G356" s="54"/>
    </row>
    <row r="357" customFormat="false" ht="15" hidden="false" customHeight="false" outlineLevel="0" collapsed="false">
      <c r="A357" s="52"/>
      <c r="B357" s="2"/>
      <c r="C357" s="2"/>
      <c r="D357" s="2"/>
      <c r="E357" s="54"/>
      <c r="F357" s="54"/>
      <c r="G357" s="54"/>
    </row>
    <row r="358" customFormat="false" ht="15" hidden="false" customHeight="false" outlineLevel="0" collapsed="false">
      <c r="A358" s="52"/>
      <c r="B358" s="2"/>
      <c r="C358" s="2"/>
      <c r="D358" s="2"/>
      <c r="E358" s="54"/>
      <c r="F358" s="54"/>
      <c r="G358" s="54"/>
    </row>
    <row r="359" customFormat="false" ht="15" hidden="false" customHeight="false" outlineLevel="0" collapsed="false">
      <c r="A359" s="52"/>
      <c r="B359" s="2"/>
      <c r="C359" s="2"/>
      <c r="D359" s="2"/>
      <c r="E359" s="54"/>
      <c r="F359" s="54"/>
      <c r="G359" s="54"/>
    </row>
    <row r="360" customFormat="false" ht="15" hidden="false" customHeight="false" outlineLevel="0" collapsed="false">
      <c r="A360" s="52"/>
      <c r="B360" s="2"/>
      <c r="C360" s="2"/>
      <c r="D360" s="2"/>
      <c r="E360" s="54"/>
      <c r="F360" s="54"/>
      <c r="G360" s="54"/>
    </row>
    <row r="361" customFormat="false" ht="15" hidden="false" customHeight="false" outlineLevel="0" collapsed="false">
      <c r="A361" s="52"/>
      <c r="B361" s="2"/>
      <c r="C361" s="2"/>
      <c r="D361" s="2"/>
      <c r="E361" s="54"/>
      <c r="F361" s="54"/>
      <c r="G361" s="54"/>
    </row>
    <row r="362" customFormat="false" ht="15" hidden="false" customHeight="false" outlineLevel="0" collapsed="false">
      <c r="A362" s="52"/>
      <c r="B362" s="2"/>
      <c r="C362" s="2"/>
      <c r="D362" s="2"/>
      <c r="E362" s="54"/>
      <c r="F362" s="54"/>
      <c r="G362" s="54"/>
    </row>
    <row r="363" customFormat="false" ht="15" hidden="false" customHeight="false" outlineLevel="0" collapsed="false">
      <c r="A363" s="52"/>
      <c r="B363" s="2"/>
      <c r="C363" s="2"/>
      <c r="D363" s="2"/>
      <c r="E363" s="54"/>
      <c r="F363" s="54"/>
      <c r="G363" s="54"/>
    </row>
    <row r="364" customFormat="false" ht="15" hidden="false" customHeight="false" outlineLevel="0" collapsed="false">
      <c r="A364" s="52"/>
      <c r="B364" s="2"/>
      <c r="C364" s="2"/>
      <c r="D364" s="2"/>
      <c r="E364" s="54"/>
      <c r="F364" s="54"/>
      <c r="G364" s="54"/>
    </row>
    <row r="365" customFormat="false" ht="15" hidden="false" customHeight="false" outlineLevel="0" collapsed="false">
      <c r="A365" s="52"/>
      <c r="B365" s="2"/>
      <c r="C365" s="2"/>
      <c r="D365" s="2"/>
      <c r="E365" s="54"/>
      <c r="F365" s="54"/>
      <c r="G365" s="54"/>
    </row>
    <row r="366" customFormat="false" ht="15" hidden="false" customHeight="false" outlineLevel="0" collapsed="false">
      <c r="A366" s="52"/>
      <c r="B366" s="2"/>
      <c r="C366" s="2"/>
      <c r="D366" s="2"/>
      <c r="E366" s="54"/>
      <c r="F366" s="54"/>
      <c r="G366" s="54"/>
    </row>
    <row r="367" customFormat="false" ht="15" hidden="false" customHeight="false" outlineLevel="0" collapsed="false">
      <c r="A367" s="52"/>
      <c r="B367" s="2"/>
      <c r="C367" s="2"/>
      <c r="D367" s="2"/>
      <c r="E367" s="54"/>
      <c r="F367" s="54"/>
      <c r="G367" s="54"/>
    </row>
    <row r="368" customFormat="false" ht="15" hidden="false" customHeight="false" outlineLevel="0" collapsed="false">
      <c r="A368" s="52"/>
      <c r="B368" s="2"/>
      <c r="C368" s="2"/>
      <c r="D368" s="2"/>
      <c r="E368" s="54"/>
      <c r="F368" s="54"/>
      <c r="G368" s="54"/>
    </row>
    <row r="369" customFormat="false" ht="15" hidden="false" customHeight="false" outlineLevel="0" collapsed="false">
      <c r="A369" s="52"/>
      <c r="B369" s="2"/>
      <c r="C369" s="2"/>
      <c r="D369" s="2"/>
      <c r="E369" s="54"/>
      <c r="F369" s="54"/>
      <c r="G369" s="54"/>
    </row>
    <row r="370" customFormat="false" ht="15" hidden="false" customHeight="false" outlineLevel="0" collapsed="false">
      <c r="A370" s="52"/>
      <c r="B370" s="2"/>
      <c r="C370" s="2"/>
      <c r="D370" s="2"/>
      <c r="E370" s="54"/>
      <c r="F370" s="54"/>
      <c r="G370" s="54"/>
    </row>
    <row r="371" customFormat="false" ht="15" hidden="false" customHeight="false" outlineLevel="0" collapsed="false">
      <c r="A371" s="52"/>
      <c r="B371" s="2"/>
      <c r="C371" s="2"/>
      <c r="D371" s="2"/>
      <c r="E371" s="54"/>
      <c r="F371" s="54"/>
      <c r="G371" s="54"/>
    </row>
    <row r="372" customFormat="false" ht="15" hidden="false" customHeight="false" outlineLevel="0" collapsed="false">
      <c r="A372" s="52"/>
      <c r="B372" s="2"/>
      <c r="C372" s="2"/>
      <c r="D372" s="2"/>
      <c r="E372" s="54"/>
      <c r="F372" s="54"/>
      <c r="G372" s="54"/>
    </row>
    <row r="373" customFormat="false" ht="15" hidden="false" customHeight="false" outlineLevel="0" collapsed="false">
      <c r="A373" s="52"/>
      <c r="B373" s="2"/>
      <c r="C373" s="2"/>
      <c r="D373" s="2"/>
      <c r="E373" s="54"/>
      <c r="F373" s="54"/>
      <c r="G373" s="54"/>
    </row>
    <row r="374" customFormat="false" ht="15" hidden="false" customHeight="false" outlineLevel="0" collapsed="false">
      <c r="A374" s="52"/>
      <c r="B374" s="2"/>
      <c r="C374" s="2"/>
      <c r="D374" s="2"/>
      <c r="E374" s="54"/>
      <c r="F374" s="54"/>
      <c r="G374" s="54"/>
    </row>
    <row r="375" customFormat="false" ht="15" hidden="false" customHeight="false" outlineLevel="0" collapsed="false">
      <c r="A375" s="52"/>
      <c r="B375" s="2"/>
      <c r="C375" s="2"/>
      <c r="D375" s="2"/>
      <c r="E375" s="54"/>
      <c r="F375" s="54"/>
      <c r="G375" s="54"/>
    </row>
    <row r="376" customFormat="false" ht="15" hidden="false" customHeight="false" outlineLevel="0" collapsed="false">
      <c r="A376" s="52"/>
      <c r="B376" s="2"/>
      <c r="C376" s="2"/>
      <c r="D376" s="2"/>
      <c r="E376" s="54"/>
      <c r="F376" s="54"/>
      <c r="G376" s="54"/>
    </row>
    <row r="377" customFormat="false" ht="15" hidden="false" customHeight="false" outlineLevel="0" collapsed="false">
      <c r="A377" s="52"/>
      <c r="B377" s="2"/>
      <c r="C377" s="2"/>
      <c r="D377" s="2"/>
      <c r="E377" s="54"/>
      <c r="F377" s="54"/>
      <c r="G377" s="54"/>
    </row>
    <row r="378" customFormat="false" ht="15" hidden="false" customHeight="false" outlineLevel="0" collapsed="false">
      <c r="A378" s="52"/>
      <c r="B378" s="2"/>
      <c r="C378" s="2"/>
      <c r="D378" s="2"/>
      <c r="E378" s="54"/>
      <c r="F378" s="54"/>
      <c r="G378" s="54"/>
    </row>
    <row r="379" customFormat="false" ht="15" hidden="false" customHeight="false" outlineLevel="0" collapsed="false">
      <c r="A379" s="52"/>
      <c r="B379" s="2"/>
      <c r="C379" s="2"/>
      <c r="D379" s="2"/>
      <c r="E379" s="54"/>
      <c r="F379" s="54"/>
      <c r="G379" s="54"/>
    </row>
    <row r="380" customFormat="false" ht="15" hidden="false" customHeight="false" outlineLevel="0" collapsed="false">
      <c r="A380" s="52"/>
      <c r="B380" s="2"/>
      <c r="C380" s="2"/>
      <c r="D380" s="2"/>
      <c r="E380" s="54"/>
      <c r="F380" s="54"/>
      <c r="G380" s="54"/>
    </row>
    <row r="381" customFormat="false" ht="15" hidden="false" customHeight="false" outlineLevel="0" collapsed="false">
      <c r="A381" s="52"/>
      <c r="B381" s="2"/>
      <c r="C381" s="2"/>
      <c r="D381" s="2"/>
      <c r="E381" s="54"/>
      <c r="F381" s="54"/>
      <c r="G381" s="54"/>
    </row>
    <row r="382" customFormat="false" ht="15" hidden="false" customHeight="false" outlineLevel="0" collapsed="false">
      <c r="A382" s="52"/>
      <c r="B382" s="2"/>
      <c r="C382" s="2"/>
      <c r="D382" s="2"/>
      <c r="E382" s="54"/>
      <c r="F382" s="54"/>
      <c r="G382" s="54"/>
    </row>
    <row r="383" customFormat="false" ht="15" hidden="false" customHeight="false" outlineLevel="0" collapsed="false">
      <c r="A383" s="52"/>
      <c r="B383" s="2"/>
      <c r="C383" s="2"/>
      <c r="D383" s="2"/>
      <c r="E383" s="54"/>
      <c r="F383" s="54"/>
      <c r="G383" s="54"/>
    </row>
    <row r="384" customFormat="false" ht="15" hidden="false" customHeight="false" outlineLevel="0" collapsed="false">
      <c r="A384" s="52"/>
      <c r="B384" s="2"/>
      <c r="C384" s="2"/>
      <c r="D384" s="2"/>
      <c r="E384" s="54"/>
      <c r="F384" s="54"/>
      <c r="G384" s="54"/>
    </row>
    <row r="385" customFormat="false" ht="15" hidden="false" customHeight="false" outlineLevel="0" collapsed="false">
      <c r="A385" s="52"/>
      <c r="B385" s="2"/>
      <c r="C385" s="2"/>
      <c r="D385" s="2"/>
      <c r="E385" s="54"/>
      <c r="F385" s="54"/>
      <c r="G385" s="54"/>
    </row>
    <row r="386" customFormat="false" ht="15" hidden="false" customHeight="false" outlineLevel="0" collapsed="false">
      <c r="A386" s="52"/>
      <c r="B386" s="2"/>
      <c r="C386" s="2"/>
      <c r="D386" s="2"/>
      <c r="E386" s="54"/>
      <c r="F386" s="54"/>
      <c r="G386" s="54"/>
    </row>
    <row r="387" customFormat="false" ht="15" hidden="false" customHeight="false" outlineLevel="0" collapsed="false">
      <c r="A387" s="52"/>
      <c r="B387" s="2"/>
      <c r="C387" s="2"/>
      <c r="D387" s="2"/>
      <c r="E387" s="54"/>
      <c r="F387" s="54"/>
      <c r="G387" s="54"/>
    </row>
    <row r="388" customFormat="false" ht="15" hidden="false" customHeight="false" outlineLevel="0" collapsed="false">
      <c r="A388" s="52"/>
      <c r="B388" s="2"/>
      <c r="C388" s="2"/>
      <c r="D388" s="2"/>
      <c r="E388" s="54"/>
      <c r="F388" s="54"/>
      <c r="G388" s="54"/>
    </row>
    <row r="389" customFormat="false" ht="15" hidden="false" customHeight="false" outlineLevel="0" collapsed="false">
      <c r="A389" s="52"/>
      <c r="B389" s="2"/>
      <c r="C389" s="2"/>
      <c r="D389" s="2"/>
      <c r="E389" s="54"/>
      <c r="F389" s="54"/>
      <c r="G389" s="54"/>
    </row>
    <row r="390" customFormat="false" ht="15" hidden="false" customHeight="false" outlineLevel="0" collapsed="false">
      <c r="A390" s="52"/>
      <c r="B390" s="2"/>
      <c r="C390" s="2"/>
      <c r="D390" s="2"/>
      <c r="E390" s="54"/>
      <c r="F390" s="54"/>
      <c r="G390" s="54"/>
    </row>
    <row r="391" customFormat="false" ht="15" hidden="false" customHeight="false" outlineLevel="0" collapsed="false">
      <c r="A391" s="52"/>
      <c r="B391" s="2"/>
      <c r="C391" s="2"/>
      <c r="D391" s="2"/>
      <c r="E391" s="54"/>
      <c r="F391" s="54"/>
      <c r="G391" s="54"/>
    </row>
    <row r="392" customFormat="false" ht="15" hidden="false" customHeight="false" outlineLevel="0" collapsed="false">
      <c r="A392" s="52"/>
      <c r="B392" s="2"/>
      <c r="C392" s="2"/>
      <c r="D392" s="2"/>
      <c r="E392" s="54"/>
      <c r="F392" s="54"/>
      <c r="G392" s="54"/>
    </row>
    <row r="393" customFormat="false" ht="15" hidden="false" customHeight="false" outlineLevel="0" collapsed="false">
      <c r="A393" s="52"/>
      <c r="B393" s="2"/>
      <c r="C393" s="2"/>
      <c r="D393" s="2"/>
      <c r="E393" s="54"/>
      <c r="F393" s="54"/>
      <c r="G393" s="54"/>
    </row>
    <row r="394" customFormat="false" ht="15" hidden="false" customHeight="false" outlineLevel="0" collapsed="false">
      <c r="A394" s="52"/>
      <c r="B394" s="2"/>
      <c r="C394" s="2"/>
      <c r="D394" s="2"/>
      <c r="E394" s="54"/>
      <c r="F394" s="54"/>
      <c r="G394" s="54"/>
    </row>
    <row r="395" customFormat="false" ht="15" hidden="false" customHeight="false" outlineLevel="0" collapsed="false">
      <c r="A395" s="52"/>
      <c r="B395" s="2"/>
      <c r="C395" s="2"/>
      <c r="D395" s="2"/>
      <c r="E395" s="54"/>
      <c r="F395" s="54"/>
      <c r="G395" s="54"/>
    </row>
    <row r="396" customFormat="false" ht="15" hidden="false" customHeight="false" outlineLevel="0" collapsed="false">
      <c r="A396" s="52"/>
      <c r="B396" s="2"/>
      <c r="C396" s="2"/>
      <c r="D396" s="2"/>
      <c r="E396" s="54"/>
      <c r="F396" s="54"/>
      <c r="G396" s="54"/>
    </row>
    <row r="397" customFormat="false" ht="15" hidden="false" customHeight="false" outlineLevel="0" collapsed="false">
      <c r="A397" s="52"/>
      <c r="B397" s="2"/>
      <c r="C397" s="2"/>
      <c r="D397" s="2"/>
      <c r="E397" s="54"/>
      <c r="F397" s="54"/>
      <c r="G397" s="54"/>
    </row>
  </sheetData>
  <mergeCells count="4">
    <mergeCell ref="B1:G1"/>
    <mergeCell ref="A3:A4"/>
    <mergeCell ref="B3:D3"/>
    <mergeCell ref="E3:G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K1048576"/>
  <sheetViews>
    <sheetView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E27" activeCellId="0" sqref="E27"/>
    </sheetView>
  </sheetViews>
  <sheetFormatPr defaultColWidth="11.53515625" defaultRowHeight="13.8" customHeight="true" zeroHeight="false" outlineLevelRow="0" outlineLevelCol="0"/>
  <cols>
    <col collapsed="false" customWidth="true" hidden="false" outlineLevel="0" max="1" min="1" style="52" width="14.88"/>
    <col collapsed="false" customWidth="true" hidden="false" outlineLevel="0" max="2" min="2" style="47" width="12.79"/>
    <col collapsed="false" customWidth="true" hidden="false" outlineLevel="0" max="3" min="3" style="2" width="12.94"/>
    <col collapsed="false" customWidth="true" hidden="false" outlineLevel="0" max="4" min="4" style="2" width="4.59"/>
    <col collapsed="false" customWidth="true" hidden="false" outlineLevel="0" max="5" min="5" style="2" width="12.94"/>
    <col collapsed="false" customWidth="true" hidden="false" outlineLevel="0" max="6" min="6" style="2" width="5.42"/>
    <col collapsed="false" customWidth="true" hidden="false" outlineLevel="0" max="7" min="7" style="2" width="12.51"/>
    <col collapsed="false" customWidth="true" hidden="false" outlineLevel="0" max="8" min="8" style="2" width="4.31"/>
    <col collapsed="false" customWidth="true" hidden="false" outlineLevel="0" max="9" min="9" style="2" width="12.38"/>
    <col collapsed="false" customWidth="true" hidden="false" outlineLevel="0" max="10" min="10" style="2" width="4.73"/>
    <col collapsed="false" customWidth="true" hidden="false" outlineLevel="0" max="11" min="11" style="2" width="9.13"/>
    <col collapsed="false" customWidth="true" hidden="false" outlineLevel="0" max="12" min="12" style="47" width="13.57"/>
    <col collapsed="false" customWidth="true" hidden="false" outlineLevel="0" max="13" min="13" style="47" width="13.43"/>
    <col collapsed="false" customWidth="true" hidden="false" outlineLevel="0" max="24" min="14" style="47" width="9.13"/>
    <col collapsed="false" customWidth="true" hidden="false" outlineLevel="0" max="1024" min="25" style="2" width="9.13"/>
  </cols>
  <sheetData>
    <row r="1" customFormat="false" ht="13.8" hidden="false" customHeight="false" outlineLevel="0" collapsed="false">
      <c r="G1" s="2" t="s">
        <v>59</v>
      </c>
    </row>
    <row r="2" customFormat="false" ht="13.8" hidden="false" customHeight="false" outlineLevel="0" collapsed="false">
      <c r="A2" s="55"/>
      <c r="B2" s="56"/>
      <c r="C2" s="57"/>
      <c r="D2" s="57"/>
      <c r="E2" s="57"/>
      <c r="F2" s="57"/>
      <c r="G2" s="57"/>
      <c r="H2" s="57"/>
      <c r="I2" s="57"/>
      <c r="J2" s="57"/>
    </row>
    <row r="3" customFormat="false" ht="38.25" hidden="false" customHeight="true" outlineLevel="0" collapsed="false">
      <c r="A3" s="58" t="s">
        <v>60</v>
      </c>
      <c r="B3" s="59" t="str">
        <f aca="false">B20</f>
        <v>Решение Думы № 255 от 30.10.2025</v>
      </c>
      <c r="C3" s="59" t="str">
        <f aca="false">C20</f>
        <v>Ожидаемое исполнение 2025 года</v>
      </c>
      <c r="D3" s="58" t="s">
        <v>61</v>
      </c>
      <c r="E3" s="58" t="s">
        <v>62</v>
      </c>
      <c r="F3" s="58" t="s">
        <v>61</v>
      </c>
      <c r="G3" s="58" t="s">
        <v>63</v>
      </c>
      <c r="H3" s="58"/>
      <c r="I3" s="58" t="s">
        <v>64</v>
      </c>
      <c r="J3" s="58"/>
      <c r="K3" s="52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  <c r="IG3" s="52"/>
      <c r="IH3" s="52"/>
      <c r="II3" s="52"/>
      <c r="IJ3" s="52"/>
      <c r="IK3" s="52"/>
      <c r="IL3" s="52"/>
      <c r="IM3" s="52"/>
      <c r="IN3" s="52"/>
      <c r="IO3" s="52"/>
      <c r="IP3" s="52"/>
      <c r="IQ3" s="52"/>
      <c r="IR3" s="52"/>
      <c r="IS3" s="52"/>
      <c r="IT3" s="52"/>
      <c r="IU3" s="52"/>
      <c r="IV3" s="52"/>
      <c r="IW3" s="52"/>
      <c r="IX3" s="52"/>
      <c r="IY3" s="52"/>
      <c r="IZ3" s="52"/>
      <c r="JA3" s="52"/>
      <c r="JB3" s="52"/>
      <c r="JC3" s="52"/>
      <c r="JD3" s="52"/>
      <c r="JE3" s="52"/>
      <c r="JF3" s="52"/>
      <c r="JG3" s="52"/>
      <c r="JH3" s="52"/>
      <c r="JI3" s="52"/>
      <c r="JJ3" s="52"/>
      <c r="JK3" s="52"/>
      <c r="JL3" s="52"/>
      <c r="JM3" s="52"/>
      <c r="JN3" s="52"/>
      <c r="JO3" s="52"/>
      <c r="JP3" s="52"/>
      <c r="JQ3" s="52"/>
      <c r="JR3" s="52"/>
      <c r="JS3" s="52"/>
      <c r="JT3" s="52"/>
      <c r="JU3" s="52"/>
      <c r="JV3" s="52"/>
      <c r="JW3" s="52"/>
      <c r="JX3" s="52"/>
      <c r="JY3" s="52"/>
      <c r="JZ3" s="52"/>
      <c r="KA3" s="52"/>
      <c r="KB3" s="52"/>
      <c r="KC3" s="52"/>
      <c r="KD3" s="52"/>
      <c r="KE3" s="52"/>
      <c r="KF3" s="52"/>
      <c r="KG3" s="52"/>
      <c r="KH3" s="52"/>
      <c r="KI3" s="52"/>
      <c r="KJ3" s="52"/>
      <c r="KK3" s="52"/>
      <c r="KL3" s="52"/>
      <c r="KM3" s="52"/>
      <c r="KN3" s="52"/>
      <c r="KO3" s="52"/>
      <c r="KP3" s="52"/>
      <c r="KQ3" s="52"/>
      <c r="KR3" s="52"/>
      <c r="KS3" s="52"/>
      <c r="KT3" s="52"/>
      <c r="KU3" s="52"/>
      <c r="KV3" s="52"/>
      <c r="KW3" s="52"/>
      <c r="KX3" s="52"/>
      <c r="KY3" s="52"/>
      <c r="KZ3" s="52"/>
      <c r="LA3" s="52"/>
      <c r="LB3" s="52"/>
      <c r="LC3" s="52"/>
      <c r="LD3" s="52"/>
      <c r="LE3" s="52"/>
      <c r="LF3" s="52"/>
      <c r="LG3" s="52"/>
      <c r="LH3" s="52"/>
      <c r="LI3" s="52"/>
      <c r="LJ3" s="52"/>
      <c r="LK3" s="52"/>
      <c r="LL3" s="52"/>
      <c r="LM3" s="52"/>
      <c r="LN3" s="52"/>
      <c r="LO3" s="52"/>
      <c r="LP3" s="52"/>
      <c r="LQ3" s="52"/>
      <c r="LR3" s="52"/>
      <c r="LS3" s="52"/>
      <c r="LT3" s="52"/>
      <c r="LU3" s="52"/>
      <c r="LV3" s="52"/>
      <c r="LW3" s="52"/>
      <c r="LX3" s="52"/>
      <c r="LY3" s="52"/>
      <c r="LZ3" s="52"/>
      <c r="MA3" s="52"/>
      <c r="MB3" s="52"/>
      <c r="MC3" s="52"/>
      <c r="MD3" s="52"/>
      <c r="ME3" s="52"/>
      <c r="MF3" s="52"/>
      <c r="MG3" s="52"/>
      <c r="MH3" s="52"/>
      <c r="MI3" s="52"/>
      <c r="MJ3" s="52"/>
      <c r="MK3" s="52"/>
      <c r="ML3" s="52"/>
      <c r="MM3" s="52"/>
      <c r="MN3" s="52"/>
      <c r="MO3" s="52"/>
      <c r="MP3" s="52"/>
      <c r="MQ3" s="52"/>
      <c r="MR3" s="52"/>
      <c r="MS3" s="52"/>
      <c r="MT3" s="52"/>
      <c r="MU3" s="52"/>
      <c r="MV3" s="52"/>
      <c r="MW3" s="52"/>
      <c r="MX3" s="52"/>
      <c r="MY3" s="52"/>
      <c r="MZ3" s="52"/>
      <c r="NA3" s="52"/>
      <c r="NB3" s="52"/>
      <c r="NC3" s="52"/>
      <c r="ND3" s="52"/>
      <c r="NE3" s="52"/>
      <c r="NF3" s="52"/>
      <c r="NG3" s="52"/>
      <c r="NH3" s="52"/>
      <c r="NI3" s="52"/>
      <c r="NJ3" s="52"/>
      <c r="NK3" s="52"/>
      <c r="NL3" s="52"/>
      <c r="NM3" s="52"/>
      <c r="NN3" s="52"/>
      <c r="NO3" s="52"/>
      <c r="NP3" s="52"/>
      <c r="NQ3" s="52"/>
      <c r="NR3" s="52"/>
      <c r="NS3" s="52"/>
      <c r="NT3" s="52"/>
      <c r="NU3" s="52"/>
      <c r="NV3" s="52"/>
      <c r="NW3" s="52"/>
      <c r="NX3" s="52"/>
      <c r="NY3" s="52"/>
      <c r="NZ3" s="52"/>
      <c r="OA3" s="52"/>
      <c r="OB3" s="52"/>
      <c r="OC3" s="52"/>
      <c r="OD3" s="52"/>
      <c r="OE3" s="52"/>
      <c r="OF3" s="52"/>
      <c r="OG3" s="52"/>
      <c r="OH3" s="52"/>
      <c r="OI3" s="52"/>
      <c r="OJ3" s="52"/>
      <c r="OK3" s="52"/>
      <c r="OL3" s="52"/>
      <c r="OM3" s="52"/>
      <c r="ON3" s="52"/>
      <c r="OO3" s="52"/>
      <c r="OP3" s="52"/>
      <c r="OQ3" s="52"/>
      <c r="OR3" s="52"/>
      <c r="OS3" s="52"/>
      <c r="OT3" s="52"/>
      <c r="OU3" s="52"/>
      <c r="OV3" s="52"/>
      <c r="OW3" s="52"/>
      <c r="OX3" s="52"/>
      <c r="OY3" s="52"/>
      <c r="OZ3" s="52"/>
      <c r="PA3" s="52"/>
      <c r="PB3" s="52"/>
      <c r="PC3" s="52"/>
      <c r="PD3" s="52"/>
      <c r="PE3" s="52"/>
      <c r="PF3" s="52"/>
      <c r="PG3" s="52"/>
      <c r="PH3" s="52"/>
      <c r="PI3" s="52"/>
      <c r="PJ3" s="52"/>
      <c r="PK3" s="52"/>
      <c r="PL3" s="52"/>
      <c r="PM3" s="52"/>
      <c r="PN3" s="52"/>
      <c r="PO3" s="52"/>
      <c r="PP3" s="52"/>
      <c r="PQ3" s="52"/>
      <c r="PR3" s="52"/>
      <c r="PS3" s="52"/>
      <c r="PT3" s="52"/>
      <c r="PU3" s="52"/>
      <c r="PV3" s="52"/>
      <c r="PW3" s="52"/>
      <c r="PX3" s="52"/>
      <c r="PY3" s="52"/>
      <c r="PZ3" s="52"/>
      <c r="QA3" s="52"/>
      <c r="QB3" s="52"/>
      <c r="QC3" s="52"/>
      <c r="QD3" s="52"/>
      <c r="QE3" s="52"/>
      <c r="QF3" s="52"/>
      <c r="QG3" s="52"/>
      <c r="QH3" s="52"/>
      <c r="QI3" s="52"/>
      <c r="QJ3" s="52"/>
      <c r="QK3" s="52"/>
      <c r="QL3" s="52"/>
      <c r="QM3" s="52"/>
      <c r="QN3" s="52"/>
      <c r="QO3" s="52"/>
      <c r="QP3" s="52"/>
      <c r="QQ3" s="52"/>
      <c r="QR3" s="52"/>
      <c r="QS3" s="52"/>
      <c r="QT3" s="52"/>
      <c r="QU3" s="52"/>
      <c r="QV3" s="52"/>
      <c r="QW3" s="52"/>
      <c r="QX3" s="52"/>
      <c r="QY3" s="52"/>
      <c r="QZ3" s="52"/>
      <c r="RA3" s="52"/>
      <c r="RB3" s="52"/>
      <c r="RC3" s="52"/>
      <c r="RD3" s="52"/>
      <c r="RE3" s="52"/>
      <c r="RF3" s="52"/>
      <c r="RG3" s="52"/>
      <c r="RH3" s="52"/>
      <c r="RI3" s="52"/>
      <c r="RJ3" s="52"/>
      <c r="RK3" s="52"/>
      <c r="RL3" s="52"/>
      <c r="RM3" s="52"/>
      <c r="RN3" s="52"/>
      <c r="RO3" s="52"/>
      <c r="RP3" s="52"/>
      <c r="RQ3" s="52"/>
      <c r="RR3" s="52"/>
      <c r="RS3" s="52"/>
      <c r="RT3" s="52"/>
      <c r="RU3" s="52"/>
      <c r="RV3" s="52"/>
      <c r="RW3" s="52"/>
      <c r="RX3" s="52"/>
      <c r="RY3" s="52"/>
      <c r="RZ3" s="52"/>
      <c r="SA3" s="52"/>
      <c r="SB3" s="52"/>
      <c r="SC3" s="52"/>
      <c r="SD3" s="52"/>
      <c r="SE3" s="52"/>
      <c r="SF3" s="52"/>
      <c r="SG3" s="52"/>
      <c r="SH3" s="52"/>
      <c r="SI3" s="52"/>
      <c r="SJ3" s="52"/>
      <c r="SK3" s="52"/>
      <c r="SL3" s="52"/>
      <c r="SM3" s="52"/>
      <c r="SN3" s="52"/>
      <c r="SO3" s="52"/>
      <c r="SP3" s="52"/>
      <c r="SQ3" s="52"/>
      <c r="SR3" s="52"/>
      <c r="SS3" s="52"/>
      <c r="ST3" s="52"/>
      <c r="SU3" s="52"/>
      <c r="SV3" s="52"/>
      <c r="SW3" s="52"/>
      <c r="SX3" s="52"/>
      <c r="SY3" s="52"/>
      <c r="SZ3" s="52"/>
      <c r="TA3" s="52"/>
      <c r="TB3" s="52"/>
      <c r="TC3" s="52"/>
      <c r="TD3" s="52"/>
      <c r="TE3" s="52"/>
      <c r="TF3" s="52"/>
      <c r="TG3" s="52"/>
      <c r="TH3" s="52"/>
      <c r="TI3" s="52"/>
      <c r="TJ3" s="52"/>
      <c r="TK3" s="52"/>
      <c r="TL3" s="52"/>
      <c r="TM3" s="52"/>
      <c r="TN3" s="52"/>
      <c r="TO3" s="52"/>
      <c r="TP3" s="52"/>
      <c r="TQ3" s="52"/>
      <c r="TR3" s="52"/>
      <c r="TS3" s="52"/>
      <c r="TT3" s="52"/>
      <c r="TU3" s="52"/>
      <c r="TV3" s="52"/>
      <c r="TW3" s="52"/>
      <c r="TX3" s="52"/>
      <c r="TY3" s="52"/>
      <c r="TZ3" s="52"/>
      <c r="UA3" s="52"/>
      <c r="UB3" s="52"/>
      <c r="UC3" s="52"/>
      <c r="UD3" s="52"/>
      <c r="UE3" s="52"/>
      <c r="UF3" s="52"/>
      <c r="UG3" s="52"/>
      <c r="UH3" s="52"/>
      <c r="UI3" s="52"/>
      <c r="UJ3" s="52"/>
      <c r="UK3" s="52"/>
      <c r="UL3" s="52"/>
      <c r="UM3" s="52"/>
      <c r="UN3" s="52"/>
      <c r="UO3" s="52"/>
      <c r="UP3" s="52"/>
      <c r="UQ3" s="52"/>
      <c r="UR3" s="52"/>
      <c r="US3" s="52"/>
      <c r="UT3" s="52"/>
      <c r="UU3" s="52"/>
      <c r="UV3" s="52"/>
      <c r="UW3" s="52"/>
      <c r="UX3" s="52"/>
      <c r="UY3" s="52"/>
      <c r="UZ3" s="52"/>
      <c r="VA3" s="52"/>
      <c r="VB3" s="52"/>
      <c r="VC3" s="52"/>
      <c r="VD3" s="52"/>
      <c r="VE3" s="52"/>
      <c r="VF3" s="52"/>
      <c r="VG3" s="52"/>
      <c r="VH3" s="52"/>
      <c r="VI3" s="52"/>
      <c r="VJ3" s="52"/>
      <c r="VK3" s="52"/>
      <c r="VL3" s="52"/>
      <c r="VM3" s="52"/>
      <c r="VN3" s="52"/>
      <c r="VO3" s="52"/>
      <c r="VP3" s="52"/>
      <c r="VQ3" s="52"/>
      <c r="VR3" s="52"/>
      <c r="VS3" s="52"/>
      <c r="VT3" s="52"/>
      <c r="VU3" s="52"/>
      <c r="VV3" s="52"/>
      <c r="VW3" s="52"/>
      <c r="VX3" s="52"/>
      <c r="VY3" s="52"/>
      <c r="VZ3" s="52"/>
      <c r="WA3" s="52"/>
      <c r="WB3" s="52"/>
      <c r="WC3" s="52"/>
      <c r="WD3" s="52"/>
      <c r="WE3" s="52"/>
      <c r="WF3" s="52"/>
      <c r="WG3" s="52"/>
      <c r="WH3" s="52"/>
      <c r="WI3" s="52"/>
      <c r="WJ3" s="52"/>
      <c r="WK3" s="52"/>
      <c r="WL3" s="52"/>
      <c r="WM3" s="52"/>
      <c r="WN3" s="52"/>
      <c r="WO3" s="52"/>
      <c r="WP3" s="52"/>
      <c r="WQ3" s="52"/>
      <c r="WR3" s="52"/>
      <c r="WS3" s="52"/>
      <c r="WT3" s="52"/>
      <c r="WU3" s="52"/>
      <c r="WV3" s="52"/>
      <c r="WW3" s="52"/>
      <c r="WX3" s="52"/>
      <c r="WY3" s="52"/>
      <c r="WZ3" s="52"/>
      <c r="XA3" s="52"/>
      <c r="XB3" s="52"/>
      <c r="XC3" s="52"/>
      <c r="XD3" s="52"/>
      <c r="XE3" s="52"/>
      <c r="XF3" s="52"/>
      <c r="XG3" s="52"/>
      <c r="XH3" s="52"/>
      <c r="XI3" s="52"/>
      <c r="XJ3" s="52"/>
      <c r="XK3" s="52"/>
      <c r="XL3" s="52"/>
      <c r="XM3" s="52"/>
      <c r="XN3" s="52"/>
      <c r="XO3" s="52"/>
      <c r="XP3" s="52"/>
      <c r="XQ3" s="52"/>
      <c r="XR3" s="52"/>
      <c r="XS3" s="52"/>
      <c r="XT3" s="52"/>
      <c r="XU3" s="52"/>
      <c r="XV3" s="52"/>
      <c r="XW3" s="52"/>
      <c r="XX3" s="52"/>
      <c r="XY3" s="52"/>
      <c r="XZ3" s="52"/>
      <c r="YA3" s="52"/>
      <c r="YB3" s="52"/>
      <c r="YC3" s="52"/>
      <c r="YD3" s="52"/>
      <c r="YE3" s="52"/>
      <c r="YF3" s="52"/>
      <c r="YG3" s="52"/>
      <c r="YH3" s="52"/>
      <c r="YI3" s="52"/>
      <c r="YJ3" s="52"/>
      <c r="YK3" s="52"/>
      <c r="YL3" s="52"/>
      <c r="YM3" s="52"/>
      <c r="YN3" s="52"/>
      <c r="YO3" s="52"/>
      <c r="YP3" s="52"/>
      <c r="YQ3" s="52"/>
      <c r="YR3" s="52"/>
      <c r="YS3" s="52"/>
      <c r="YT3" s="52"/>
      <c r="YU3" s="52"/>
      <c r="YV3" s="52"/>
      <c r="YW3" s="52"/>
      <c r="YX3" s="52"/>
      <c r="YY3" s="52"/>
      <c r="YZ3" s="52"/>
      <c r="ZA3" s="52"/>
      <c r="ZB3" s="52"/>
      <c r="ZC3" s="52"/>
      <c r="ZD3" s="52"/>
      <c r="ZE3" s="52"/>
      <c r="ZF3" s="52"/>
      <c r="ZG3" s="52"/>
      <c r="ZH3" s="52"/>
      <c r="ZI3" s="52"/>
      <c r="ZJ3" s="52"/>
      <c r="ZK3" s="52"/>
      <c r="ZL3" s="52"/>
      <c r="ZM3" s="52"/>
      <c r="ZN3" s="52"/>
      <c r="ZO3" s="52"/>
      <c r="ZP3" s="52"/>
      <c r="ZQ3" s="52"/>
      <c r="ZR3" s="52"/>
      <c r="ZS3" s="52"/>
      <c r="ZT3" s="52"/>
      <c r="ZU3" s="52"/>
      <c r="ZV3" s="52"/>
      <c r="ZW3" s="52"/>
      <c r="ZX3" s="52"/>
      <c r="ZY3" s="52"/>
      <c r="ZZ3" s="52"/>
      <c r="AAA3" s="52"/>
      <c r="AAB3" s="52"/>
      <c r="AAC3" s="52"/>
      <c r="AAD3" s="52"/>
      <c r="AAE3" s="52"/>
      <c r="AAF3" s="52"/>
      <c r="AAG3" s="52"/>
      <c r="AAH3" s="52"/>
      <c r="AAI3" s="52"/>
      <c r="AAJ3" s="52"/>
      <c r="AAK3" s="52"/>
      <c r="AAL3" s="52"/>
      <c r="AAM3" s="52"/>
      <c r="AAN3" s="52"/>
      <c r="AAO3" s="52"/>
      <c r="AAP3" s="52"/>
      <c r="AAQ3" s="52"/>
      <c r="AAR3" s="52"/>
      <c r="AAS3" s="52"/>
      <c r="AAT3" s="52"/>
      <c r="AAU3" s="52"/>
      <c r="AAV3" s="52"/>
      <c r="AAW3" s="52"/>
      <c r="AAX3" s="52"/>
      <c r="AAY3" s="52"/>
      <c r="AAZ3" s="52"/>
      <c r="ABA3" s="52"/>
      <c r="ABB3" s="52"/>
      <c r="ABC3" s="52"/>
      <c r="ABD3" s="52"/>
      <c r="ABE3" s="52"/>
      <c r="ABF3" s="52"/>
      <c r="ABG3" s="52"/>
      <c r="ABH3" s="52"/>
      <c r="ABI3" s="52"/>
      <c r="ABJ3" s="52"/>
      <c r="ABK3" s="52"/>
      <c r="ABL3" s="52"/>
      <c r="ABM3" s="52"/>
      <c r="ABN3" s="52"/>
      <c r="ABO3" s="52"/>
      <c r="ABP3" s="52"/>
      <c r="ABQ3" s="52"/>
      <c r="ABR3" s="52"/>
      <c r="ABS3" s="52"/>
      <c r="ABT3" s="52"/>
      <c r="ABU3" s="52"/>
      <c r="ABV3" s="52"/>
      <c r="ABW3" s="52"/>
      <c r="ABX3" s="52"/>
      <c r="ABY3" s="52"/>
      <c r="ABZ3" s="52"/>
      <c r="ACA3" s="52"/>
      <c r="ACB3" s="52"/>
      <c r="ACC3" s="52"/>
      <c r="ACD3" s="52"/>
      <c r="ACE3" s="52"/>
      <c r="ACF3" s="52"/>
      <c r="ACG3" s="52"/>
      <c r="ACH3" s="52"/>
      <c r="ACI3" s="52"/>
      <c r="ACJ3" s="52"/>
      <c r="ACK3" s="52"/>
      <c r="ACL3" s="52"/>
      <c r="ACM3" s="52"/>
      <c r="ACN3" s="52"/>
      <c r="ACO3" s="52"/>
      <c r="ACP3" s="52"/>
      <c r="ACQ3" s="52"/>
      <c r="ACR3" s="52"/>
      <c r="ACS3" s="52"/>
      <c r="ACT3" s="52"/>
      <c r="ACU3" s="52"/>
      <c r="ACV3" s="52"/>
      <c r="ACW3" s="52"/>
      <c r="ACX3" s="52"/>
      <c r="ACY3" s="52"/>
      <c r="ACZ3" s="52"/>
      <c r="ADA3" s="52"/>
      <c r="ADB3" s="52"/>
      <c r="ADC3" s="52"/>
      <c r="ADD3" s="52"/>
      <c r="ADE3" s="52"/>
      <c r="ADF3" s="52"/>
      <c r="ADG3" s="52"/>
      <c r="ADH3" s="52"/>
      <c r="ADI3" s="52"/>
      <c r="ADJ3" s="52"/>
      <c r="ADK3" s="52"/>
      <c r="ADL3" s="52"/>
      <c r="ADM3" s="52"/>
      <c r="ADN3" s="52"/>
      <c r="ADO3" s="52"/>
      <c r="ADP3" s="52"/>
      <c r="ADQ3" s="52"/>
      <c r="ADR3" s="52"/>
      <c r="ADS3" s="52"/>
      <c r="ADT3" s="52"/>
      <c r="ADU3" s="52"/>
      <c r="ADV3" s="52"/>
      <c r="ADW3" s="52"/>
      <c r="ADX3" s="52"/>
      <c r="ADY3" s="52"/>
      <c r="ADZ3" s="52"/>
      <c r="AEA3" s="52"/>
      <c r="AEB3" s="52"/>
      <c r="AEC3" s="52"/>
      <c r="AED3" s="52"/>
      <c r="AEE3" s="52"/>
      <c r="AEF3" s="52"/>
      <c r="AEG3" s="52"/>
      <c r="AEH3" s="52"/>
      <c r="AEI3" s="52"/>
      <c r="AEJ3" s="52"/>
      <c r="AEK3" s="52"/>
      <c r="AEL3" s="52"/>
      <c r="AEM3" s="52"/>
      <c r="AEN3" s="52"/>
      <c r="AEO3" s="52"/>
      <c r="AEP3" s="52"/>
      <c r="AEQ3" s="52"/>
      <c r="AER3" s="52"/>
      <c r="AES3" s="52"/>
      <c r="AET3" s="52"/>
      <c r="AEU3" s="52"/>
      <c r="AEV3" s="52"/>
      <c r="AEW3" s="52"/>
      <c r="AEX3" s="52"/>
      <c r="AEY3" s="52"/>
      <c r="AEZ3" s="52"/>
      <c r="AFA3" s="52"/>
      <c r="AFB3" s="52"/>
      <c r="AFC3" s="52"/>
      <c r="AFD3" s="52"/>
      <c r="AFE3" s="52"/>
      <c r="AFF3" s="52"/>
      <c r="AFG3" s="52"/>
      <c r="AFH3" s="52"/>
      <c r="AFI3" s="52"/>
      <c r="AFJ3" s="52"/>
      <c r="AFK3" s="52"/>
      <c r="AFL3" s="52"/>
      <c r="AFM3" s="52"/>
      <c r="AFN3" s="52"/>
      <c r="AFO3" s="52"/>
      <c r="AFP3" s="52"/>
      <c r="AFQ3" s="52"/>
      <c r="AFR3" s="52"/>
      <c r="AFS3" s="52"/>
      <c r="AFT3" s="52"/>
      <c r="AFU3" s="52"/>
      <c r="AFV3" s="52"/>
      <c r="AFW3" s="52"/>
      <c r="AFX3" s="52"/>
      <c r="AFY3" s="52"/>
      <c r="AFZ3" s="52"/>
      <c r="AGA3" s="52"/>
      <c r="AGB3" s="52"/>
      <c r="AGC3" s="52"/>
      <c r="AGD3" s="52"/>
      <c r="AGE3" s="52"/>
      <c r="AGF3" s="52"/>
      <c r="AGG3" s="52"/>
      <c r="AGH3" s="52"/>
      <c r="AGI3" s="52"/>
      <c r="AGJ3" s="52"/>
      <c r="AGK3" s="52"/>
      <c r="AGL3" s="52"/>
      <c r="AGM3" s="52"/>
      <c r="AGN3" s="52"/>
      <c r="AGO3" s="52"/>
      <c r="AGP3" s="52"/>
      <c r="AGQ3" s="52"/>
      <c r="AGR3" s="52"/>
      <c r="AGS3" s="52"/>
      <c r="AGT3" s="52"/>
      <c r="AGU3" s="52"/>
      <c r="AGV3" s="52"/>
      <c r="AGW3" s="52"/>
      <c r="AGX3" s="52"/>
      <c r="AGY3" s="52"/>
      <c r="AGZ3" s="52"/>
      <c r="AHA3" s="52"/>
      <c r="AHB3" s="52"/>
      <c r="AHC3" s="52"/>
      <c r="AHD3" s="52"/>
      <c r="AHE3" s="52"/>
      <c r="AHF3" s="52"/>
      <c r="AHG3" s="52"/>
      <c r="AHH3" s="52"/>
      <c r="AHI3" s="52"/>
      <c r="AHJ3" s="52"/>
      <c r="AHK3" s="52"/>
      <c r="AHL3" s="52"/>
      <c r="AHM3" s="52"/>
      <c r="AHN3" s="52"/>
      <c r="AHO3" s="52"/>
      <c r="AHP3" s="52"/>
      <c r="AHQ3" s="52"/>
      <c r="AHR3" s="52"/>
      <c r="AHS3" s="52"/>
      <c r="AHT3" s="52"/>
      <c r="AHU3" s="52"/>
      <c r="AHV3" s="52"/>
      <c r="AHW3" s="52"/>
      <c r="AHX3" s="52"/>
      <c r="AHY3" s="52"/>
      <c r="AHZ3" s="52"/>
      <c r="AIA3" s="52"/>
      <c r="AIB3" s="52"/>
      <c r="AIC3" s="52"/>
      <c r="AID3" s="52"/>
      <c r="AIE3" s="52"/>
      <c r="AIF3" s="52"/>
      <c r="AIG3" s="52"/>
      <c r="AIH3" s="52"/>
      <c r="AII3" s="52"/>
      <c r="AIJ3" s="52"/>
      <c r="AIK3" s="52"/>
      <c r="AIL3" s="52"/>
      <c r="AIM3" s="52"/>
      <c r="AIN3" s="52"/>
      <c r="AIO3" s="52"/>
      <c r="AIP3" s="52"/>
      <c r="AIQ3" s="52"/>
      <c r="AIR3" s="52"/>
      <c r="AIS3" s="52"/>
      <c r="AIT3" s="52"/>
      <c r="AIU3" s="52"/>
      <c r="AIV3" s="52"/>
      <c r="AIW3" s="52"/>
      <c r="AIX3" s="52"/>
      <c r="AIY3" s="52"/>
      <c r="AIZ3" s="52"/>
      <c r="AJA3" s="52"/>
      <c r="AJB3" s="52"/>
      <c r="AJC3" s="52"/>
      <c r="AJD3" s="52"/>
      <c r="AJE3" s="52"/>
      <c r="AJF3" s="52"/>
      <c r="AJG3" s="52"/>
      <c r="AJH3" s="52"/>
      <c r="AJI3" s="52"/>
      <c r="AJJ3" s="52"/>
      <c r="AJK3" s="52"/>
      <c r="AJL3" s="52"/>
      <c r="AJM3" s="52"/>
      <c r="AJN3" s="52"/>
      <c r="AJO3" s="52"/>
      <c r="AJP3" s="52"/>
      <c r="AJQ3" s="52"/>
      <c r="AJR3" s="52"/>
      <c r="AJS3" s="52"/>
      <c r="AJT3" s="52"/>
      <c r="AJU3" s="52"/>
      <c r="AJV3" s="52"/>
      <c r="AJW3" s="52"/>
      <c r="AJX3" s="52"/>
      <c r="AJY3" s="52"/>
      <c r="AJZ3" s="52"/>
      <c r="AKA3" s="52"/>
      <c r="AKB3" s="52"/>
      <c r="AKC3" s="52"/>
      <c r="AKD3" s="52"/>
      <c r="AKE3" s="52"/>
      <c r="AKF3" s="52"/>
      <c r="AKG3" s="52"/>
      <c r="AKH3" s="52"/>
      <c r="AKI3" s="52"/>
      <c r="AKJ3" s="52"/>
      <c r="AKK3" s="52"/>
      <c r="AKL3" s="52"/>
      <c r="AKM3" s="52"/>
      <c r="AKN3" s="52"/>
      <c r="AKO3" s="52"/>
      <c r="AKP3" s="52"/>
      <c r="AKQ3" s="52"/>
      <c r="AKR3" s="52"/>
      <c r="AKS3" s="52"/>
      <c r="AKT3" s="52"/>
      <c r="AKU3" s="52"/>
      <c r="AKV3" s="52"/>
      <c r="AKW3" s="52"/>
      <c r="AKX3" s="52"/>
      <c r="AKY3" s="52"/>
      <c r="AKZ3" s="52"/>
      <c r="ALA3" s="52"/>
      <c r="ALB3" s="52"/>
      <c r="ALC3" s="52"/>
      <c r="ALD3" s="52"/>
      <c r="ALE3" s="52"/>
      <c r="ALF3" s="52"/>
      <c r="ALG3" s="52"/>
      <c r="ALH3" s="52"/>
      <c r="ALI3" s="52"/>
      <c r="ALJ3" s="52"/>
      <c r="ALK3" s="52"/>
      <c r="ALL3" s="52"/>
      <c r="ALM3" s="52"/>
      <c r="ALN3" s="52"/>
      <c r="ALO3" s="52"/>
      <c r="ALP3" s="52"/>
      <c r="ALQ3" s="52"/>
      <c r="ALR3" s="52"/>
      <c r="ALS3" s="52"/>
      <c r="ALT3" s="52"/>
      <c r="ALU3" s="52"/>
      <c r="ALV3" s="52"/>
      <c r="ALW3" s="52"/>
      <c r="ALX3" s="52"/>
      <c r="ALY3" s="52"/>
      <c r="ALZ3" s="52"/>
      <c r="AMA3" s="52"/>
      <c r="AMB3" s="52"/>
      <c r="AMC3" s="52"/>
      <c r="AMD3" s="52"/>
      <c r="AME3" s="52"/>
      <c r="AMF3" s="52"/>
      <c r="AMG3" s="52"/>
      <c r="AMH3" s="52"/>
      <c r="AMI3" s="52"/>
      <c r="AMJ3" s="52"/>
    </row>
    <row r="4" customFormat="false" ht="13.8" hidden="false" customHeight="false" outlineLevel="0" collapsed="false">
      <c r="A4" s="58"/>
      <c r="B4" s="59"/>
      <c r="C4" s="61" t="s">
        <v>65</v>
      </c>
      <c r="D4" s="61" t="s">
        <v>66</v>
      </c>
      <c r="E4" s="61" t="s">
        <v>65</v>
      </c>
      <c r="F4" s="61" t="s">
        <v>66</v>
      </c>
      <c r="G4" s="61" t="s">
        <v>65</v>
      </c>
      <c r="H4" s="61" t="s">
        <v>66</v>
      </c>
      <c r="I4" s="61" t="s">
        <v>65</v>
      </c>
      <c r="J4" s="61" t="s">
        <v>66</v>
      </c>
      <c r="K4" s="52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  <c r="IU4" s="52"/>
      <c r="IV4" s="52"/>
      <c r="IW4" s="52"/>
      <c r="IX4" s="52"/>
      <c r="IY4" s="52"/>
      <c r="IZ4" s="52"/>
      <c r="JA4" s="52"/>
      <c r="JB4" s="52"/>
      <c r="JC4" s="52"/>
      <c r="JD4" s="52"/>
      <c r="JE4" s="52"/>
      <c r="JF4" s="52"/>
      <c r="JG4" s="52"/>
      <c r="JH4" s="52"/>
      <c r="JI4" s="52"/>
      <c r="JJ4" s="52"/>
      <c r="JK4" s="52"/>
      <c r="JL4" s="52"/>
      <c r="JM4" s="52"/>
      <c r="JN4" s="52"/>
      <c r="JO4" s="52"/>
      <c r="JP4" s="52"/>
      <c r="JQ4" s="52"/>
      <c r="JR4" s="52"/>
      <c r="JS4" s="52"/>
      <c r="JT4" s="52"/>
      <c r="JU4" s="52"/>
      <c r="JV4" s="52"/>
      <c r="JW4" s="52"/>
      <c r="JX4" s="52"/>
      <c r="JY4" s="52"/>
      <c r="JZ4" s="52"/>
      <c r="KA4" s="52"/>
      <c r="KB4" s="52"/>
      <c r="KC4" s="52"/>
      <c r="KD4" s="52"/>
      <c r="KE4" s="52"/>
      <c r="KF4" s="52"/>
      <c r="KG4" s="52"/>
      <c r="KH4" s="52"/>
      <c r="KI4" s="52"/>
      <c r="KJ4" s="52"/>
      <c r="KK4" s="52"/>
      <c r="KL4" s="52"/>
      <c r="KM4" s="52"/>
      <c r="KN4" s="52"/>
      <c r="KO4" s="52"/>
      <c r="KP4" s="52"/>
      <c r="KQ4" s="52"/>
      <c r="KR4" s="52"/>
      <c r="KS4" s="52"/>
      <c r="KT4" s="52"/>
      <c r="KU4" s="52"/>
      <c r="KV4" s="52"/>
      <c r="KW4" s="52"/>
      <c r="KX4" s="52"/>
      <c r="KY4" s="52"/>
      <c r="KZ4" s="52"/>
      <c r="LA4" s="52"/>
      <c r="LB4" s="52"/>
      <c r="LC4" s="52"/>
      <c r="LD4" s="52"/>
      <c r="LE4" s="52"/>
      <c r="LF4" s="52"/>
      <c r="LG4" s="52"/>
      <c r="LH4" s="52"/>
      <c r="LI4" s="52"/>
      <c r="LJ4" s="52"/>
      <c r="LK4" s="52"/>
      <c r="LL4" s="52"/>
      <c r="LM4" s="52"/>
      <c r="LN4" s="52"/>
      <c r="LO4" s="52"/>
      <c r="LP4" s="52"/>
      <c r="LQ4" s="52"/>
      <c r="LR4" s="52"/>
      <c r="LS4" s="52"/>
      <c r="LT4" s="52"/>
      <c r="LU4" s="52"/>
      <c r="LV4" s="52"/>
      <c r="LW4" s="52"/>
      <c r="LX4" s="52"/>
      <c r="LY4" s="52"/>
      <c r="LZ4" s="52"/>
      <c r="MA4" s="52"/>
      <c r="MB4" s="52"/>
      <c r="MC4" s="52"/>
      <c r="MD4" s="52"/>
      <c r="ME4" s="52"/>
      <c r="MF4" s="52"/>
      <c r="MG4" s="52"/>
      <c r="MH4" s="52"/>
      <c r="MI4" s="52"/>
      <c r="MJ4" s="52"/>
      <c r="MK4" s="52"/>
      <c r="ML4" s="52"/>
      <c r="MM4" s="52"/>
      <c r="MN4" s="52"/>
      <c r="MO4" s="52"/>
      <c r="MP4" s="52"/>
      <c r="MQ4" s="52"/>
      <c r="MR4" s="52"/>
      <c r="MS4" s="52"/>
      <c r="MT4" s="52"/>
      <c r="MU4" s="52"/>
      <c r="MV4" s="52"/>
      <c r="MW4" s="52"/>
      <c r="MX4" s="52"/>
      <c r="MY4" s="52"/>
      <c r="MZ4" s="52"/>
      <c r="NA4" s="52"/>
      <c r="NB4" s="52"/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52"/>
      <c r="OS4" s="52"/>
      <c r="OT4" s="52"/>
      <c r="OU4" s="52"/>
      <c r="OV4" s="52"/>
      <c r="OW4" s="52"/>
      <c r="OX4" s="52"/>
      <c r="OY4" s="52"/>
      <c r="OZ4" s="52"/>
      <c r="PA4" s="52"/>
      <c r="PB4" s="52"/>
      <c r="PC4" s="52"/>
      <c r="PD4" s="52"/>
      <c r="PE4" s="52"/>
      <c r="PF4" s="52"/>
      <c r="PG4" s="52"/>
      <c r="PH4" s="52"/>
      <c r="PI4" s="52"/>
      <c r="PJ4" s="52"/>
      <c r="PK4" s="52"/>
      <c r="PL4" s="52"/>
      <c r="PM4" s="52"/>
      <c r="PN4" s="52"/>
      <c r="PO4" s="52"/>
      <c r="PP4" s="52"/>
      <c r="PQ4" s="52"/>
      <c r="PR4" s="52"/>
      <c r="PS4" s="52"/>
      <c r="PT4" s="52"/>
      <c r="PU4" s="52"/>
      <c r="PV4" s="52"/>
      <c r="PW4" s="52"/>
      <c r="PX4" s="52"/>
      <c r="PY4" s="52"/>
      <c r="PZ4" s="52"/>
      <c r="QA4" s="52"/>
      <c r="QB4" s="52"/>
      <c r="QC4" s="52"/>
      <c r="QD4" s="52"/>
      <c r="QE4" s="52"/>
      <c r="QF4" s="52"/>
      <c r="QG4" s="52"/>
      <c r="QH4" s="52"/>
      <c r="QI4" s="52"/>
      <c r="QJ4" s="52"/>
      <c r="QK4" s="52"/>
      <c r="QL4" s="52"/>
      <c r="QM4" s="52"/>
      <c r="QN4" s="52"/>
      <c r="QO4" s="52"/>
      <c r="QP4" s="52"/>
      <c r="QQ4" s="52"/>
      <c r="QR4" s="52"/>
      <c r="QS4" s="52"/>
      <c r="QT4" s="52"/>
      <c r="QU4" s="52"/>
      <c r="QV4" s="52"/>
      <c r="QW4" s="52"/>
      <c r="QX4" s="52"/>
      <c r="QY4" s="52"/>
      <c r="QZ4" s="52"/>
      <c r="RA4" s="52"/>
      <c r="RB4" s="52"/>
      <c r="RC4" s="52"/>
      <c r="RD4" s="52"/>
      <c r="RE4" s="52"/>
      <c r="RF4" s="52"/>
      <c r="RG4" s="52"/>
      <c r="RH4" s="52"/>
      <c r="RI4" s="52"/>
      <c r="RJ4" s="52"/>
      <c r="RK4" s="52"/>
      <c r="RL4" s="52"/>
      <c r="RM4" s="52"/>
      <c r="RN4" s="52"/>
      <c r="RO4" s="52"/>
      <c r="RP4" s="52"/>
      <c r="RQ4" s="52"/>
      <c r="RR4" s="52"/>
      <c r="RS4" s="52"/>
      <c r="RT4" s="52"/>
      <c r="RU4" s="52"/>
      <c r="RV4" s="52"/>
      <c r="RW4" s="52"/>
      <c r="RX4" s="52"/>
      <c r="RY4" s="52"/>
      <c r="RZ4" s="52"/>
      <c r="SA4" s="52"/>
      <c r="SB4" s="52"/>
      <c r="SC4" s="52"/>
      <c r="SD4" s="52"/>
      <c r="SE4" s="52"/>
      <c r="SF4" s="52"/>
      <c r="SG4" s="52"/>
      <c r="SH4" s="52"/>
      <c r="SI4" s="52"/>
      <c r="SJ4" s="52"/>
      <c r="SK4" s="52"/>
      <c r="SL4" s="52"/>
      <c r="SM4" s="52"/>
      <c r="SN4" s="52"/>
      <c r="SO4" s="52"/>
      <c r="SP4" s="52"/>
      <c r="SQ4" s="52"/>
      <c r="SR4" s="52"/>
      <c r="SS4" s="52"/>
      <c r="ST4" s="52"/>
      <c r="SU4" s="52"/>
      <c r="SV4" s="52"/>
      <c r="SW4" s="52"/>
      <c r="SX4" s="52"/>
      <c r="SY4" s="52"/>
      <c r="SZ4" s="52"/>
      <c r="TA4" s="52"/>
      <c r="TB4" s="52"/>
      <c r="TC4" s="52"/>
      <c r="TD4" s="52"/>
      <c r="TE4" s="52"/>
      <c r="TF4" s="52"/>
      <c r="TG4" s="52"/>
      <c r="TH4" s="52"/>
      <c r="TI4" s="52"/>
      <c r="TJ4" s="52"/>
      <c r="TK4" s="52"/>
      <c r="TL4" s="52"/>
      <c r="TM4" s="52"/>
      <c r="TN4" s="52"/>
      <c r="TO4" s="52"/>
      <c r="TP4" s="52"/>
      <c r="TQ4" s="52"/>
      <c r="TR4" s="52"/>
      <c r="TS4" s="52"/>
      <c r="TT4" s="52"/>
      <c r="TU4" s="52"/>
      <c r="TV4" s="52"/>
      <c r="TW4" s="52"/>
      <c r="TX4" s="52"/>
      <c r="TY4" s="52"/>
      <c r="TZ4" s="52"/>
      <c r="UA4" s="52"/>
      <c r="UB4" s="52"/>
      <c r="UC4" s="52"/>
      <c r="UD4" s="52"/>
      <c r="UE4" s="52"/>
      <c r="UF4" s="52"/>
      <c r="UG4" s="52"/>
      <c r="UH4" s="52"/>
      <c r="UI4" s="52"/>
      <c r="UJ4" s="52"/>
      <c r="UK4" s="52"/>
      <c r="UL4" s="52"/>
      <c r="UM4" s="52"/>
      <c r="UN4" s="52"/>
      <c r="UO4" s="52"/>
      <c r="UP4" s="52"/>
      <c r="UQ4" s="52"/>
      <c r="UR4" s="52"/>
      <c r="US4" s="52"/>
      <c r="UT4" s="52"/>
      <c r="UU4" s="52"/>
      <c r="UV4" s="52"/>
      <c r="UW4" s="52"/>
      <c r="UX4" s="52"/>
      <c r="UY4" s="52"/>
      <c r="UZ4" s="52"/>
      <c r="VA4" s="52"/>
      <c r="VB4" s="52"/>
      <c r="VC4" s="52"/>
      <c r="VD4" s="52"/>
      <c r="VE4" s="52"/>
      <c r="VF4" s="52"/>
      <c r="VG4" s="52"/>
      <c r="VH4" s="52"/>
      <c r="VI4" s="52"/>
      <c r="VJ4" s="52"/>
      <c r="VK4" s="52"/>
      <c r="VL4" s="52"/>
      <c r="VM4" s="52"/>
      <c r="VN4" s="52"/>
      <c r="VO4" s="52"/>
      <c r="VP4" s="52"/>
      <c r="VQ4" s="52"/>
      <c r="VR4" s="52"/>
      <c r="VS4" s="52"/>
      <c r="VT4" s="52"/>
      <c r="VU4" s="52"/>
      <c r="VV4" s="52"/>
      <c r="VW4" s="52"/>
      <c r="VX4" s="52"/>
      <c r="VY4" s="52"/>
      <c r="VZ4" s="52"/>
      <c r="WA4" s="52"/>
      <c r="WB4" s="52"/>
      <c r="WC4" s="52"/>
      <c r="WD4" s="52"/>
      <c r="WE4" s="52"/>
      <c r="WF4" s="52"/>
      <c r="WG4" s="52"/>
      <c r="WH4" s="52"/>
      <c r="WI4" s="52"/>
      <c r="WJ4" s="52"/>
      <c r="WK4" s="52"/>
      <c r="WL4" s="52"/>
      <c r="WM4" s="52"/>
      <c r="WN4" s="52"/>
      <c r="WO4" s="52"/>
      <c r="WP4" s="52"/>
      <c r="WQ4" s="52"/>
      <c r="WR4" s="52"/>
      <c r="WS4" s="52"/>
      <c r="WT4" s="52"/>
      <c r="WU4" s="52"/>
      <c r="WV4" s="52"/>
      <c r="WW4" s="52"/>
      <c r="WX4" s="52"/>
      <c r="WY4" s="52"/>
      <c r="WZ4" s="52"/>
      <c r="XA4" s="52"/>
      <c r="XB4" s="52"/>
      <c r="XC4" s="52"/>
      <c r="XD4" s="52"/>
      <c r="XE4" s="52"/>
      <c r="XF4" s="52"/>
      <c r="XG4" s="52"/>
      <c r="XH4" s="52"/>
      <c r="XI4" s="52"/>
      <c r="XJ4" s="52"/>
      <c r="XK4" s="52"/>
      <c r="XL4" s="52"/>
      <c r="XM4" s="52"/>
      <c r="XN4" s="52"/>
      <c r="XO4" s="52"/>
      <c r="XP4" s="52"/>
      <c r="XQ4" s="52"/>
      <c r="XR4" s="52"/>
      <c r="XS4" s="52"/>
      <c r="XT4" s="52"/>
      <c r="XU4" s="52"/>
      <c r="XV4" s="52"/>
      <c r="XW4" s="52"/>
      <c r="XX4" s="52"/>
      <c r="XY4" s="52"/>
      <c r="XZ4" s="52"/>
      <c r="YA4" s="52"/>
      <c r="YB4" s="52"/>
      <c r="YC4" s="52"/>
      <c r="YD4" s="52"/>
      <c r="YE4" s="52"/>
      <c r="YF4" s="52"/>
      <c r="YG4" s="52"/>
      <c r="YH4" s="52"/>
      <c r="YI4" s="52"/>
      <c r="YJ4" s="52"/>
      <c r="YK4" s="52"/>
      <c r="YL4" s="52"/>
      <c r="YM4" s="52"/>
      <c r="YN4" s="52"/>
      <c r="YO4" s="52"/>
      <c r="YP4" s="52"/>
      <c r="YQ4" s="52"/>
      <c r="YR4" s="52"/>
      <c r="YS4" s="52"/>
      <c r="YT4" s="52"/>
      <c r="YU4" s="52"/>
      <c r="YV4" s="52"/>
      <c r="YW4" s="52"/>
      <c r="YX4" s="52"/>
      <c r="YY4" s="52"/>
      <c r="YZ4" s="52"/>
      <c r="ZA4" s="52"/>
      <c r="ZB4" s="52"/>
      <c r="ZC4" s="52"/>
      <c r="ZD4" s="52"/>
      <c r="ZE4" s="52"/>
      <c r="ZF4" s="52"/>
      <c r="ZG4" s="52"/>
      <c r="ZH4" s="52"/>
      <c r="ZI4" s="52"/>
      <c r="ZJ4" s="52"/>
      <c r="ZK4" s="52"/>
      <c r="ZL4" s="52"/>
      <c r="ZM4" s="52"/>
      <c r="ZN4" s="52"/>
      <c r="ZO4" s="52"/>
      <c r="ZP4" s="52"/>
      <c r="ZQ4" s="52"/>
      <c r="ZR4" s="52"/>
      <c r="ZS4" s="52"/>
      <c r="ZT4" s="52"/>
      <c r="ZU4" s="52"/>
      <c r="ZV4" s="52"/>
      <c r="ZW4" s="52"/>
      <c r="ZX4" s="52"/>
      <c r="ZY4" s="52"/>
      <c r="ZZ4" s="52"/>
      <c r="AAA4" s="52"/>
      <c r="AAB4" s="52"/>
      <c r="AAC4" s="52"/>
      <c r="AAD4" s="52"/>
      <c r="AAE4" s="52"/>
      <c r="AAF4" s="52"/>
      <c r="AAG4" s="52"/>
      <c r="AAH4" s="52"/>
      <c r="AAI4" s="52"/>
      <c r="AAJ4" s="52"/>
      <c r="AAK4" s="52"/>
      <c r="AAL4" s="52"/>
      <c r="AAM4" s="52"/>
      <c r="AAN4" s="52"/>
      <c r="AAO4" s="52"/>
      <c r="AAP4" s="52"/>
      <c r="AAQ4" s="52"/>
      <c r="AAR4" s="52"/>
      <c r="AAS4" s="52"/>
      <c r="AAT4" s="52"/>
      <c r="AAU4" s="52"/>
      <c r="AAV4" s="52"/>
      <c r="AAW4" s="52"/>
      <c r="AAX4" s="52"/>
      <c r="AAY4" s="52"/>
      <c r="AAZ4" s="52"/>
      <c r="ABA4" s="52"/>
      <c r="ABB4" s="52"/>
      <c r="ABC4" s="52"/>
      <c r="ABD4" s="52"/>
      <c r="ABE4" s="52"/>
      <c r="ABF4" s="52"/>
      <c r="ABG4" s="52"/>
      <c r="ABH4" s="52"/>
      <c r="ABI4" s="52"/>
      <c r="ABJ4" s="52"/>
      <c r="ABK4" s="52"/>
      <c r="ABL4" s="52"/>
      <c r="ABM4" s="52"/>
      <c r="ABN4" s="52"/>
      <c r="ABO4" s="52"/>
      <c r="ABP4" s="52"/>
      <c r="ABQ4" s="52"/>
      <c r="ABR4" s="52"/>
      <c r="ABS4" s="52"/>
      <c r="ABT4" s="52"/>
      <c r="ABU4" s="52"/>
      <c r="ABV4" s="52"/>
      <c r="ABW4" s="52"/>
      <c r="ABX4" s="52"/>
      <c r="ABY4" s="52"/>
      <c r="ABZ4" s="52"/>
      <c r="ACA4" s="52"/>
      <c r="ACB4" s="52"/>
      <c r="ACC4" s="52"/>
      <c r="ACD4" s="52"/>
      <c r="ACE4" s="52"/>
      <c r="ACF4" s="52"/>
      <c r="ACG4" s="52"/>
      <c r="ACH4" s="52"/>
      <c r="ACI4" s="52"/>
      <c r="ACJ4" s="52"/>
      <c r="ACK4" s="52"/>
      <c r="ACL4" s="52"/>
      <c r="ACM4" s="52"/>
      <c r="ACN4" s="52"/>
      <c r="ACO4" s="52"/>
      <c r="ACP4" s="52"/>
      <c r="ACQ4" s="52"/>
      <c r="ACR4" s="52"/>
      <c r="ACS4" s="52"/>
      <c r="ACT4" s="52"/>
      <c r="ACU4" s="52"/>
      <c r="ACV4" s="52"/>
      <c r="ACW4" s="52"/>
      <c r="ACX4" s="52"/>
      <c r="ACY4" s="52"/>
      <c r="ACZ4" s="52"/>
      <c r="ADA4" s="52"/>
      <c r="ADB4" s="52"/>
      <c r="ADC4" s="52"/>
      <c r="ADD4" s="52"/>
      <c r="ADE4" s="52"/>
      <c r="ADF4" s="52"/>
      <c r="ADG4" s="52"/>
      <c r="ADH4" s="52"/>
      <c r="ADI4" s="52"/>
      <c r="ADJ4" s="52"/>
      <c r="ADK4" s="52"/>
      <c r="ADL4" s="52"/>
      <c r="ADM4" s="52"/>
      <c r="ADN4" s="52"/>
      <c r="ADO4" s="52"/>
      <c r="ADP4" s="52"/>
      <c r="ADQ4" s="52"/>
      <c r="ADR4" s="52"/>
      <c r="ADS4" s="52"/>
      <c r="ADT4" s="52"/>
      <c r="ADU4" s="52"/>
      <c r="ADV4" s="52"/>
      <c r="ADW4" s="52"/>
      <c r="ADX4" s="52"/>
      <c r="ADY4" s="52"/>
      <c r="ADZ4" s="52"/>
      <c r="AEA4" s="52"/>
      <c r="AEB4" s="52"/>
      <c r="AEC4" s="52"/>
      <c r="AED4" s="52"/>
      <c r="AEE4" s="52"/>
      <c r="AEF4" s="52"/>
      <c r="AEG4" s="52"/>
      <c r="AEH4" s="52"/>
      <c r="AEI4" s="52"/>
      <c r="AEJ4" s="52"/>
      <c r="AEK4" s="52"/>
      <c r="AEL4" s="52"/>
      <c r="AEM4" s="52"/>
      <c r="AEN4" s="52"/>
      <c r="AEO4" s="52"/>
      <c r="AEP4" s="52"/>
      <c r="AEQ4" s="52"/>
      <c r="AER4" s="52"/>
      <c r="AES4" s="52"/>
      <c r="AET4" s="52"/>
      <c r="AEU4" s="52"/>
      <c r="AEV4" s="52"/>
      <c r="AEW4" s="52"/>
      <c r="AEX4" s="52"/>
      <c r="AEY4" s="52"/>
      <c r="AEZ4" s="52"/>
      <c r="AFA4" s="52"/>
      <c r="AFB4" s="52"/>
      <c r="AFC4" s="52"/>
      <c r="AFD4" s="52"/>
      <c r="AFE4" s="52"/>
      <c r="AFF4" s="52"/>
      <c r="AFG4" s="52"/>
      <c r="AFH4" s="52"/>
      <c r="AFI4" s="52"/>
      <c r="AFJ4" s="52"/>
      <c r="AFK4" s="52"/>
      <c r="AFL4" s="52"/>
      <c r="AFM4" s="52"/>
      <c r="AFN4" s="52"/>
      <c r="AFO4" s="52"/>
      <c r="AFP4" s="52"/>
      <c r="AFQ4" s="52"/>
      <c r="AFR4" s="52"/>
      <c r="AFS4" s="52"/>
      <c r="AFT4" s="52"/>
      <c r="AFU4" s="52"/>
      <c r="AFV4" s="52"/>
      <c r="AFW4" s="52"/>
      <c r="AFX4" s="52"/>
      <c r="AFY4" s="52"/>
      <c r="AFZ4" s="52"/>
      <c r="AGA4" s="52"/>
      <c r="AGB4" s="52"/>
      <c r="AGC4" s="52"/>
      <c r="AGD4" s="52"/>
      <c r="AGE4" s="52"/>
      <c r="AGF4" s="52"/>
      <c r="AGG4" s="52"/>
      <c r="AGH4" s="52"/>
      <c r="AGI4" s="52"/>
      <c r="AGJ4" s="52"/>
      <c r="AGK4" s="52"/>
      <c r="AGL4" s="52"/>
      <c r="AGM4" s="52"/>
      <c r="AGN4" s="52"/>
      <c r="AGO4" s="52"/>
      <c r="AGP4" s="52"/>
      <c r="AGQ4" s="52"/>
      <c r="AGR4" s="52"/>
      <c r="AGS4" s="52"/>
      <c r="AGT4" s="52"/>
      <c r="AGU4" s="52"/>
      <c r="AGV4" s="52"/>
      <c r="AGW4" s="52"/>
      <c r="AGX4" s="52"/>
      <c r="AGY4" s="52"/>
      <c r="AGZ4" s="52"/>
      <c r="AHA4" s="52"/>
      <c r="AHB4" s="52"/>
      <c r="AHC4" s="52"/>
      <c r="AHD4" s="52"/>
      <c r="AHE4" s="52"/>
      <c r="AHF4" s="52"/>
      <c r="AHG4" s="52"/>
      <c r="AHH4" s="52"/>
      <c r="AHI4" s="52"/>
      <c r="AHJ4" s="52"/>
      <c r="AHK4" s="52"/>
      <c r="AHL4" s="52"/>
      <c r="AHM4" s="52"/>
      <c r="AHN4" s="52"/>
      <c r="AHO4" s="52"/>
      <c r="AHP4" s="52"/>
      <c r="AHQ4" s="52"/>
      <c r="AHR4" s="52"/>
      <c r="AHS4" s="52"/>
      <c r="AHT4" s="52"/>
      <c r="AHU4" s="52"/>
      <c r="AHV4" s="52"/>
      <c r="AHW4" s="52"/>
      <c r="AHX4" s="52"/>
      <c r="AHY4" s="52"/>
      <c r="AHZ4" s="52"/>
      <c r="AIA4" s="52"/>
      <c r="AIB4" s="52"/>
      <c r="AIC4" s="52"/>
      <c r="AID4" s="52"/>
      <c r="AIE4" s="52"/>
      <c r="AIF4" s="52"/>
      <c r="AIG4" s="52"/>
      <c r="AIH4" s="52"/>
      <c r="AII4" s="52"/>
      <c r="AIJ4" s="52"/>
      <c r="AIK4" s="52"/>
      <c r="AIL4" s="52"/>
      <c r="AIM4" s="52"/>
      <c r="AIN4" s="52"/>
      <c r="AIO4" s="52"/>
      <c r="AIP4" s="52"/>
      <c r="AIQ4" s="52"/>
      <c r="AIR4" s="52"/>
      <c r="AIS4" s="52"/>
      <c r="AIT4" s="52"/>
      <c r="AIU4" s="52"/>
      <c r="AIV4" s="52"/>
      <c r="AIW4" s="52"/>
      <c r="AIX4" s="52"/>
      <c r="AIY4" s="52"/>
      <c r="AIZ4" s="52"/>
      <c r="AJA4" s="52"/>
      <c r="AJB4" s="52"/>
      <c r="AJC4" s="52"/>
      <c r="AJD4" s="52"/>
      <c r="AJE4" s="52"/>
      <c r="AJF4" s="52"/>
      <c r="AJG4" s="52"/>
      <c r="AJH4" s="52"/>
      <c r="AJI4" s="52"/>
      <c r="AJJ4" s="52"/>
      <c r="AJK4" s="52"/>
      <c r="AJL4" s="52"/>
      <c r="AJM4" s="52"/>
      <c r="AJN4" s="52"/>
      <c r="AJO4" s="52"/>
      <c r="AJP4" s="52"/>
      <c r="AJQ4" s="52"/>
      <c r="AJR4" s="52"/>
      <c r="AJS4" s="52"/>
      <c r="AJT4" s="52"/>
      <c r="AJU4" s="52"/>
      <c r="AJV4" s="52"/>
      <c r="AJW4" s="52"/>
      <c r="AJX4" s="52"/>
      <c r="AJY4" s="52"/>
      <c r="AJZ4" s="52"/>
      <c r="AKA4" s="52"/>
      <c r="AKB4" s="52"/>
      <c r="AKC4" s="52"/>
      <c r="AKD4" s="52"/>
      <c r="AKE4" s="52"/>
      <c r="AKF4" s="52"/>
      <c r="AKG4" s="52"/>
      <c r="AKH4" s="52"/>
      <c r="AKI4" s="52"/>
      <c r="AKJ4" s="52"/>
      <c r="AKK4" s="52"/>
      <c r="AKL4" s="52"/>
      <c r="AKM4" s="52"/>
      <c r="AKN4" s="52"/>
      <c r="AKO4" s="52"/>
      <c r="AKP4" s="52"/>
      <c r="AKQ4" s="52"/>
      <c r="AKR4" s="52"/>
      <c r="AKS4" s="52"/>
      <c r="AKT4" s="52"/>
      <c r="AKU4" s="52"/>
      <c r="AKV4" s="52"/>
      <c r="AKW4" s="52"/>
      <c r="AKX4" s="52"/>
      <c r="AKY4" s="52"/>
      <c r="AKZ4" s="52"/>
      <c r="ALA4" s="52"/>
      <c r="ALB4" s="52"/>
      <c r="ALC4" s="52"/>
      <c r="ALD4" s="52"/>
      <c r="ALE4" s="52"/>
      <c r="ALF4" s="52"/>
      <c r="ALG4" s="52"/>
      <c r="ALH4" s="52"/>
      <c r="ALI4" s="52"/>
      <c r="ALJ4" s="52"/>
      <c r="ALK4" s="52"/>
      <c r="ALL4" s="52"/>
      <c r="ALM4" s="52"/>
      <c r="ALN4" s="52"/>
      <c r="ALO4" s="52"/>
      <c r="ALP4" s="52"/>
      <c r="ALQ4" s="52"/>
      <c r="ALR4" s="52"/>
      <c r="ALS4" s="52"/>
      <c r="ALT4" s="52"/>
      <c r="ALU4" s="52"/>
      <c r="ALV4" s="52"/>
      <c r="ALW4" s="52"/>
      <c r="ALX4" s="52"/>
      <c r="ALY4" s="52"/>
      <c r="ALZ4" s="52"/>
      <c r="AMA4" s="52"/>
      <c r="AMB4" s="52"/>
      <c r="AMC4" s="52"/>
      <c r="AMD4" s="52"/>
      <c r="AME4" s="52"/>
      <c r="AMF4" s="52"/>
      <c r="AMG4" s="52"/>
      <c r="AMH4" s="52"/>
      <c r="AMI4" s="52"/>
      <c r="AMJ4" s="52"/>
    </row>
    <row r="5" customFormat="false" ht="35.8" hidden="false" customHeight="true" outlineLevel="0" collapsed="false">
      <c r="A5" s="62" t="s">
        <v>67</v>
      </c>
      <c r="B5" s="63" t="n">
        <f aca="false">B6+B7</f>
        <v>691105100.84</v>
      </c>
      <c r="C5" s="63" t="n">
        <f aca="false">C6+C7</f>
        <v>705016660</v>
      </c>
      <c r="D5" s="64" t="n">
        <f aca="false">C5/$C$12*100</f>
        <v>31.290774129527</v>
      </c>
      <c r="E5" s="63" t="n">
        <f aca="false">E6+E7</f>
        <v>782138310</v>
      </c>
      <c r="F5" s="64" t="n">
        <f aca="false">E5/$E$12*100</f>
        <v>40.3899609738272</v>
      </c>
      <c r="G5" s="63" t="n">
        <f aca="false">E5-C5</f>
        <v>77121650</v>
      </c>
      <c r="H5" s="64" t="n">
        <f aca="false">G5/C5*100</f>
        <v>10.9389826334033</v>
      </c>
      <c r="I5" s="65" t="n">
        <f aca="false">E5-B5</f>
        <v>91033209.16</v>
      </c>
      <c r="J5" s="66" t="n">
        <f aca="false">I5/B5*100</f>
        <v>13.1721223080765</v>
      </c>
    </row>
    <row r="6" customFormat="false" ht="18.65" hidden="false" customHeight="true" outlineLevel="0" collapsed="false">
      <c r="A6" s="62" t="s">
        <v>68</v>
      </c>
      <c r="B6" s="67" t="n">
        <f aca="false">B24</f>
        <v>651216855.91</v>
      </c>
      <c r="C6" s="67" t="n">
        <f aca="false">C24</f>
        <v>669699700</v>
      </c>
      <c r="D6" s="68" t="n">
        <f aca="false">C6/$C$12*100</f>
        <v>29.7233005065611</v>
      </c>
      <c r="E6" s="67" t="n">
        <f aca="false">E24</f>
        <v>763416500</v>
      </c>
      <c r="F6" s="68" t="n">
        <f aca="false">E6/$E$12*100</f>
        <v>39.4231585993733</v>
      </c>
      <c r="G6" s="63" t="n">
        <f aca="false">E6-C6</f>
        <v>93716800</v>
      </c>
      <c r="H6" s="64" t="n">
        <f aca="false">G6/C6*100</f>
        <v>13.9938542603498</v>
      </c>
      <c r="I6" s="65" t="n">
        <f aca="false">E6-B6</f>
        <v>112199644.09</v>
      </c>
      <c r="J6" s="66" t="n">
        <f aca="false">I6/B6*100</f>
        <v>17.2292291072862</v>
      </c>
      <c r="K6" s="69"/>
      <c r="L6" s="70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  <c r="EA6" s="69"/>
      <c r="EB6" s="69"/>
      <c r="EC6" s="69"/>
      <c r="ED6" s="69"/>
      <c r="EE6" s="69"/>
      <c r="EF6" s="69"/>
      <c r="EG6" s="69"/>
      <c r="EH6" s="69"/>
      <c r="EI6" s="69"/>
      <c r="EJ6" s="69"/>
      <c r="EK6" s="69"/>
      <c r="EL6" s="69"/>
      <c r="EM6" s="69"/>
      <c r="EN6" s="69"/>
      <c r="EO6" s="69"/>
      <c r="EP6" s="69"/>
      <c r="EQ6" s="69"/>
      <c r="ER6" s="69"/>
      <c r="ES6" s="69"/>
      <c r="ET6" s="69"/>
      <c r="EU6" s="69"/>
      <c r="EV6" s="69"/>
      <c r="EW6" s="69"/>
      <c r="EX6" s="69"/>
      <c r="EY6" s="69"/>
      <c r="EZ6" s="69"/>
      <c r="FA6" s="69"/>
      <c r="FB6" s="69"/>
      <c r="FC6" s="69"/>
      <c r="FD6" s="69"/>
      <c r="FE6" s="69"/>
      <c r="FF6" s="69"/>
      <c r="FG6" s="69"/>
      <c r="FH6" s="69"/>
      <c r="FI6" s="69"/>
      <c r="FJ6" s="69"/>
      <c r="FK6" s="69"/>
      <c r="FL6" s="69"/>
      <c r="FM6" s="69"/>
      <c r="FN6" s="69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69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69"/>
      <c r="GL6" s="69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69"/>
      <c r="GX6" s="69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69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69"/>
      <c r="HW6" s="69"/>
      <c r="HX6" s="69"/>
      <c r="HY6" s="69"/>
      <c r="HZ6" s="69"/>
      <c r="IA6" s="69"/>
      <c r="IB6" s="69"/>
      <c r="IC6" s="69"/>
      <c r="ID6" s="69"/>
      <c r="IE6" s="69"/>
      <c r="IF6" s="69"/>
      <c r="IG6" s="69"/>
      <c r="IH6" s="69"/>
      <c r="II6" s="69"/>
      <c r="IJ6" s="69"/>
      <c r="IK6" s="69"/>
      <c r="IL6" s="69"/>
      <c r="IM6" s="69"/>
      <c r="IN6" s="69"/>
      <c r="IO6" s="69"/>
      <c r="IP6" s="69"/>
      <c r="IQ6" s="69"/>
      <c r="IR6" s="69"/>
      <c r="IS6" s="69"/>
      <c r="IT6" s="69"/>
      <c r="IU6" s="69"/>
      <c r="IV6" s="69"/>
      <c r="IW6" s="69"/>
      <c r="IX6" s="69"/>
      <c r="IY6" s="69"/>
      <c r="IZ6" s="69"/>
      <c r="JA6" s="69"/>
      <c r="JB6" s="69"/>
      <c r="JC6" s="69"/>
      <c r="JD6" s="69"/>
      <c r="JE6" s="69"/>
      <c r="JF6" s="69"/>
      <c r="JG6" s="69"/>
      <c r="JH6" s="69"/>
      <c r="JI6" s="69"/>
      <c r="JJ6" s="69"/>
      <c r="JK6" s="69"/>
      <c r="JL6" s="69"/>
      <c r="JM6" s="69"/>
      <c r="JN6" s="69"/>
      <c r="JO6" s="69"/>
      <c r="JP6" s="69"/>
      <c r="JQ6" s="69"/>
      <c r="JR6" s="69"/>
      <c r="JS6" s="69"/>
      <c r="JT6" s="69"/>
      <c r="JU6" s="69"/>
      <c r="JV6" s="69"/>
      <c r="JW6" s="69"/>
      <c r="JX6" s="69"/>
      <c r="JY6" s="69"/>
      <c r="JZ6" s="69"/>
      <c r="KA6" s="69"/>
      <c r="KB6" s="69"/>
      <c r="KC6" s="69"/>
      <c r="KD6" s="69"/>
      <c r="KE6" s="69"/>
      <c r="KF6" s="69"/>
      <c r="KG6" s="69"/>
      <c r="KH6" s="69"/>
      <c r="KI6" s="69"/>
      <c r="KJ6" s="69"/>
      <c r="KK6" s="69"/>
      <c r="KL6" s="69"/>
      <c r="KM6" s="69"/>
      <c r="KN6" s="69"/>
      <c r="KO6" s="69"/>
      <c r="KP6" s="69"/>
      <c r="KQ6" s="69"/>
      <c r="KR6" s="69"/>
      <c r="KS6" s="69"/>
      <c r="KT6" s="69"/>
      <c r="KU6" s="69"/>
      <c r="KV6" s="69"/>
      <c r="KW6" s="69"/>
      <c r="KX6" s="69"/>
      <c r="KY6" s="69"/>
      <c r="KZ6" s="69"/>
      <c r="LA6" s="69"/>
      <c r="LB6" s="69"/>
      <c r="LC6" s="69"/>
      <c r="LD6" s="69"/>
      <c r="LE6" s="69"/>
      <c r="LF6" s="69"/>
      <c r="LG6" s="69"/>
      <c r="LH6" s="69"/>
      <c r="LI6" s="69"/>
      <c r="LJ6" s="69"/>
      <c r="LK6" s="69"/>
      <c r="LL6" s="69"/>
      <c r="LM6" s="69"/>
      <c r="LN6" s="69"/>
      <c r="LO6" s="69"/>
      <c r="LP6" s="69"/>
      <c r="LQ6" s="69"/>
      <c r="LR6" s="69"/>
      <c r="LS6" s="69"/>
      <c r="LT6" s="69"/>
      <c r="LU6" s="69"/>
      <c r="LV6" s="69"/>
      <c r="LW6" s="69"/>
      <c r="LX6" s="69"/>
      <c r="LY6" s="69"/>
      <c r="LZ6" s="69"/>
      <c r="MA6" s="69"/>
      <c r="MB6" s="69"/>
      <c r="MC6" s="69"/>
      <c r="MD6" s="69"/>
      <c r="ME6" s="69"/>
      <c r="MF6" s="69"/>
      <c r="MG6" s="69"/>
      <c r="MH6" s="69"/>
      <c r="MI6" s="69"/>
      <c r="MJ6" s="69"/>
      <c r="MK6" s="69"/>
      <c r="ML6" s="69"/>
      <c r="MM6" s="69"/>
      <c r="MN6" s="69"/>
      <c r="MO6" s="69"/>
      <c r="MP6" s="69"/>
      <c r="MQ6" s="69"/>
      <c r="MR6" s="69"/>
      <c r="MS6" s="69"/>
      <c r="MT6" s="69"/>
      <c r="MU6" s="69"/>
      <c r="MV6" s="69"/>
      <c r="MW6" s="69"/>
      <c r="MX6" s="69"/>
      <c r="MY6" s="69"/>
      <c r="MZ6" s="69"/>
      <c r="NA6" s="69"/>
      <c r="NB6" s="69"/>
      <c r="NC6" s="69"/>
      <c r="ND6" s="69"/>
      <c r="NE6" s="69"/>
      <c r="NF6" s="69"/>
      <c r="NG6" s="69"/>
      <c r="NH6" s="69"/>
      <c r="NI6" s="69"/>
      <c r="NJ6" s="69"/>
      <c r="NK6" s="69"/>
      <c r="NL6" s="69"/>
      <c r="NM6" s="69"/>
      <c r="NN6" s="69"/>
      <c r="NO6" s="69"/>
      <c r="NP6" s="69"/>
      <c r="NQ6" s="69"/>
      <c r="NR6" s="69"/>
      <c r="NS6" s="69"/>
      <c r="NT6" s="69"/>
      <c r="NU6" s="69"/>
      <c r="NV6" s="69"/>
      <c r="NW6" s="69"/>
      <c r="NX6" s="69"/>
      <c r="NY6" s="69"/>
      <c r="NZ6" s="69"/>
      <c r="OA6" s="69"/>
      <c r="OB6" s="69"/>
      <c r="OC6" s="69"/>
      <c r="OD6" s="69"/>
      <c r="OE6" s="69"/>
      <c r="OF6" s="69"/>
      <c r="OG6" s="69"/>
      <c r="OH6" s="69"/>
      <c r="OI6" s="69"/>
      <c r="OJ6" s="69"/>
      <c r="OK6" s="69"/>
      <c r="OL6" s="69"/>
      <c r="OM6" s="69"/>
      <c r="ON6" s="69"/>
      <c r="OO6" s="69"/>
      <c r="OP6" s="69"/>
      <c r="OQ6" s="69"/>
      <c r="OR6" s="69"/>
      <c r="OS6" s="69"/>
      <c r="OT6" s="69"/>
      <c r="OU6" s="69"/>
      <c r="OV6" s="69"/>
      <c r="OW6" s="69"/>
      <c r="OX6" s="69"/>
      <c r="OY6" s="69"/>
      <c r="OZ6" s="69"/>
      <c r="PA6" s="69"/>
      <c r="PB6" s="69"/>
      <c r="PC6" s="69"/>
      <c r="PD6" s="69"/>
      <c r="PE6" s="69"/>
      <c r="PF6" s="69"/>
      <c r="PG6" s="69"/>
      <c r="PH6" s="69"/>
      <c r="PI6" s="69"/>
      <c r="PJ6" s="69"/>
      <c r="PK6" s="69"/>
      <c r="PL6" s="69"/>
      <c r="PM6" s="69"/>
      <c r="PN6" s="69"/>
      <c r="PO6" s="69"/>
      <c r="PP6" s="69"/>
      <c r="PQ6" s="69"/>
      <c r="PR6" s="69"/>
      <c r="PS6" s="69"/>
      <c r="PT6" s="69"/>
      <c r="PU6" s="69"/>
      <c r="PV6" s="69"/>
      <c r="PW6" s="69"/>
      <c r="PX6" s="69"/>
      <c r="PY6" s="69"/>
      <c r="PZ6" s="69"/>
      <c r="QA6" s="69"/>
      <c r="QB6" s="69"/>
      <c r="QC6" s="69"/>
      <c r="QD6" s="69"/>
      <c r="QE6" s="69"/>
      <c r="QF6" s="69"/>
      <c r="QG6" s="69"/>
      <c r="QH6" s="69"/>
      <c r="QI6" s="69"/>
      <c r="QJ6" s="69"/>
      <c r="QK6" s="69"/>
      <c r="QL6" s="69"/>
      <c r="QM6" s="69"/>
      <c r="QN6" s="69"/>
      <c r="QO6" s="69"/>
      <c r="QP6" s="69"/>
      <c r="QQ6" s="69"/>
      <c r="QR6" s="69"/>
      <c r="QS6" s="69"/>
      <c r="QT6" s="69"/>
      <c r="QU6" s="69"/>
      <c r="QV6" s="69"/>
      <c r="QW6" s="69"/>
      <c r="QX6" s="69"/>
      <c r="QY6" s="69"/>
      <c r="QZ6" s="69"/>
      <c r="RA6" s="69"/>
      <c r="RB6" s="69"/>
      <c r="RC6" s="69"/>
      <c r="RD6" s="69"/>
      <c r="RE6" s="69"/>
      <c r="RF6" s="69"/>
      <c r="RG6" s="69"/>
      <c r="RH6" s="69"/>
      <c r="RI6" s="69"/>
      <c r="RJ6" s="69"/>
      <c r="RK6" s="69"/>
      <c r="RL6" s="69"/>
      <c r="RM6" s="69"/>
      <c r="RN6" s="69"/>
      <c r="RO6" s="69"/>
      <c r="RP6" s="69"/>
      <c r="RQ6" s="69"/>
      <c r="RR6" s="69"/>
      <c r="RS6" s="69"/>
      <c r="RT6" s="69"/>
      <c r="RU6" s="69"/>
      <c r="RV6" s="69"/>
      <c r="RW6" s="69"/>
      <c r="RX6" s="69"/>
      <c r="RY6" s="69"/>
      <c r="RZ6" s="69"/>
      <c r="SA6" s="69"/>
      <c r="SB6" s="69"/>
      <c r="SC6" s="69"/>
      <c r="SD6" s="69"/>
      <c r="SE6" s="69"/>
      <c r="SF6" s="69"/>
      <c r="SG6" s="69"/>
      <c r="SH6" s="69"/>
      <c r="SI6" s="69"/>
      <c r="SJ6" s="69"/>
      <c r="SK6" s="69"/>
      <c r="SL6" s="69"/>
      <c r="SM6" s="69"/>
      <c r="SN6" s="69"/>
      <c r="SO6" s="69"/>
      <c r="SP6" s="69"/>
      <c r="SQ6" s="69"/>
      <c r="SR6" s="69"/>
      <c r="SS6" s="69"/>
      <c r="ST6" s="69"/>
      <c r="SU6" s="69"/>
      <c r="SV6" s="69"/>
      <c r="SW6" s="69"/>
      <c r="SX6" s="69"/>
      <c r="SY6" s="69"/>
      <c r="SZ6" s="69"/>
      <c r="TA6" s="69"/>
      <c r="TB6" s="69"/>
      <c r="TC6" s="69"/>
      <c r="TD6" s="69"/>
      <c r="TE6" s="69"/>
      <c r="TF6" s="69"/>
      <c r="TG6" s="69"/>
      <c r="TH6" s="69"/>
      <c r="TI6" s="69"/>
      <c r="TJ6" s="69"/>
      <c r="TK6" s="69"/>
      <c r="TL6" s="69"/>
      <c r="TM6" s="69"/>
      <c r="TN6" s="69"/>
      <c r="TO6" s="69"/>
      <c r="TP6" s="69"/>
      <c r="TQ6" s="69"/>
      <c r="TR6" s="69"/>
      <c r="TS6" s="69"/>
      <c r="TT6" s="69"/>
      <c r="TU6" s="69"/>
      <c r="TV6" s="69"/>
      <c r="TW6" s="69"/>
      <c r="TX6" s="69"/>
      <c r="TY6" s="69"/>
      <c r="TZ6" s="69"/>
      <c r="UA6" s="69"/>
      <c r="UB6" s="69"/>
      <c r="UC6" s="69"/>
      <c r="UD6" s="69"/>
      <c r="UE6" s="69"/>
      <c r="UF6" s="69"/>
      <c r="UG6" s="69"/>
      <c r="UH6" s="69"/>
      <c r="UI6" s="69"/>
      <c r="UJ6" s="69"/>
      <c r="UK6" s="69"/>
      <c r="UL6" s="69"/>
      <c r="UM6" s="69"/>
      <c r="UN6" s="69"/>
      <c r="UO6" s="69"/>
      <c r="UP6" s="69"/>
      <c r="UQ6" s="69"/>
      <c r="UR6" s="69"/>
      <c r="US6" s="69"/>
      <c r="UT6" s="69"/>
      <c r="UU6" s="69"/>
      <c r="UV6" s="69"/>
      <c r="UW6" s="69"/>
      <c r="UX6" s="69"/>
      <c r="UY6" s="69"/>
      <c r="UZ6" s="69"/>
      <c r="VA6" s="69"/>
      <c r="VB6" s="69"/>
      <c r="VC6" s="69"/>
      <c r="VD6" s="69"/>
      <c r="VE6" s="69"/>
      <c r="VF6" s="69"/>
      <c r="VG6" s="69"/>
      <c r="VH6" s="69"/>
      <c r="VI6" s="69"/>
      <c r="VJ6" s="69"/>
      <c r="VK6" s="69"/>
      <c r="VL6" s="69"/>
      <c r="VM6" s="69"/>
      <c r="VN6" s="69"/>
      <c r="VO6" s="69"/>
      <c r="VP6" s="69"/>
      <c r="VQ6" s="69"/>
      <c r="VR6" s="69"/>
      <c r="VS6" s="69"/>
      <c r="VT6" s="69"/>
      <c r="VU6" s="69"/>
      <c r="VV6" s="69"/>
      <c r="VW6" s="69"/>
      <c r="VX6" s="69"/>
      <c r="VY6" s="69"/>
      <c r="VZ6" s="69"/>
      <c r="WA6" s="69"/>
      <c r="WB6" s="69"/>
      <c r="WC6" s="69"/>
      <c r="WD6" s="69"/>
      <c r="WE6" s="69"/>
      <c r="WF6" s="69"/>
      <c r="WG6" s="69"/>
      <c r="WH6" s="69"/>
      <c r="WI6" s="69"/>
      <c r="WJ6" s="69"/>
      <c r="WK6" s="69"/>
      <c r="WL6" s="69"/>
      <c r="WM6" s="69"/>
      <c r="WN6" s="69"/>
      <c r="WO6" s="69"/>
      <c r="WP6" s="69"/>
      <c r="WQ6" s="69"/>
      <c r="WR6" s="69"/>
      <c r="WS6" s="69"/>
      <c r="WT6" s="69"/>
      <c r="WU6" s="69"/>
      <c r="WV6" s="69"/>
      <c r="WW6" s="69"/>
      <c r="WX6" s="69"/>
      <c r="WY6" s="69"/>
      <c r="WZ6" s="69"/>
      <c r="XA6" s="69"/>
      <c r="XB6" s="69"/>
      <c r="XC6" s="69"/>
      <c r="XD6" s="69"/>
      <c r="XE6" s="69"/>
      <c r="XF6" s="69"/>
      <c r="XG6" s="69"/>
      <c r="XH6" s="69"/>
      <c r="XI6" s="69"/>
      <c r="XJ6" s="69"/>
      <c r="XK6" s="69"/>
      <c r="XL6" s="69"/>
      <c r="XM6" s="69"/>
      <c r="XN6" s="69"/>
      <c r="XO6" s="69"/>
      <c r="XP6" s="69"/>
      <c r="XQ6" s="69"/>
      <c r="XR6" s="69"/>
      <c r="XS6" s="69"/>
      <c r="XT6" s="69"/>
      <c r="XU6" s="69"/>
      <c r="XV6" s="69"/>
      <c r="XW6" s="69"/>
      <c r="XX6" s="69"/>
      <c r="XY6" s="69"/>
      <c r="XZ6" s="69"/>
      <c r="YA6" s="69"/>
      <c r="YB6" s="69"/>
      <c r="YC6" s="69"/>
      <c r="YD6" s="69"/>
      <c r="YE6" s="69"/>
      <c r="YF6" s="69"/>
      <c r="YG6" s="69"/>
      <c r="YH6" s="69"/>
      <c r="YI6" s="69"/>
      <c r="YJ6" s="69"/>
      <c r="YK6" s="69"/>
      <c r="YL6" s="69"/>
      <c r="YM6" s="69"/>
      <c r="YN6" s="69"/>
      <c r="YO6" s="69"/>
      <c r="YP6" s="69"/>
      <c r="YQ6" s="69"/>
      <c r="YR6" s="69"/>
      <c r="YS6" s="69"/>
      <c r="YT6" s="69"/>
      <c r="YU6" s="69"/>
      <c r="YV6" s="69"/>
      <c r="YW6" s="69"/>
      <c r="YX6" s="69"/>
      <c r="YY6" s="69"/>
      <c r="YZ6" s="69"/>
      <c r="ZA6" s="69"/>
      <c r="ZB6" s="69"/>
      <c r="ZC6" s="69"/>
      <c r="ZD6" s="69"/>
      <c r="ZE6" s="69"/>
      <c r="ZF6" s="69"/>
      <c r="ZG6" s="69"/>
      <c r="ZH6" s="69"/>
      <c r="ZI6" s="69"/>
      <c r="ZJ6" s="69"/>
      <c r="ZK6" s="69"/>
      <c r="ZL6" s="69"/>
      <c r="ZM6" s="69"/>
      <c r="ZN6" s="69"/>
      <c r="ZO6" s="69"/>
      <c r="ZP6" s="69"/>
      <c r="ZQ6" s="69"/>
      <c r="ZR6" s="69"/>
      <c r="ZS6" s="69"/>
      <c r="ZT6" s="69"/>
      <c r="ZU6" s="69"/>
      <c r="ZV6" s="69"/>
      <c r="ZW6" s="69"/>
      <c r="ZX6" s="69"/>
      <c r="ZY6" s="69"/>
      <c r="ZZ6" s="69"/>
      <c r="AAA6" s="69"/>
      <c r="AAB6" s="69"/>
      <c r="AAC6" s="69"/>
      <c r="AAD6" s="69"/>
      <c r="AAE6" s="69"/>
      <c r="AAF6" s="69"/>
      <c r="AAG6" s="69"/>
      <c r="AAH6" s="69"/>
      <c r="AAI6" s="69"/>
      <c r="AAJ6" s="69"/>
      <c r="AAK6" s="69"/>
      <c r="AAL6" s="69"/>
      <c r="AAM6" s="69"/>
      <c r="AAN6" s="69"/>
      <c r="AAO6" s="69"/>
      <c r="AAP6" s="69"/>
      <c r="AAQ6" s="69"/>
      <c r="AAR6" s="69"/>
      <c r="AAS6" s="69"/>
      <c r="AAT6" s="69"/>
      <c r="AAU6" s="69"/>
      <c r="AAV6" s="69"/>
      <c r="AAW6" s="69"/>
      <c r="AAX6" s="69"/>
      <c r="AAY6" s="69"/>
      <c r="AAZ6" s="69"/>
      <c r="ABA6" s="69"/>
      <c r="ABB6" s="69"/>
      <c r="ABC6" s="69"/>
      <c r="ABD6" s="69"/>
      <c r="ABE6" s="69"/>
      <c r="ABF6" s="69"/>
      <c r="ABG6" s="69"/>
      <c r="ABH6" s="69"/>
      <c r="ABI6" s="69"/>
      <c r="ABJ6" s="69"/>
      <c r="ABK6" s="69"/>
      <c r="ABL6" s="69"/>
      <c r="ABM6" s="69"/>
      <c r="ABN6" s="69"/>
      <c r="ABO6" s="69"/>
      <c r="ABP6" s="69"/>
      <c r="ABQ6" s="69"/>
      <c r="ABR6" s="69"/>
      <c r="ABS6" s="69"/>
      <c r="ABT6" s="69"/>
      <c r="ABU6" s="69"/>
      <c r="ABV6" s="69"/>
      <c r="ABW6" s="69"/>
      <c r="ABX6" s="69"/>
      <c r="ABY6" s="69"/>
      <c r="ABZ6" s="69"/>
      <c r="ACA6" s="69"/>
      <c r="ACB6" s="69"/>
      <c r="ACC6" s="69"/>
      <c r="ACD6" s="69"/>
      <c r="ACE6" s="69"/>
      <c r="ACF6" s="69"/>
      <c r="ACG6" s="69"/>
      <c r="ACH6" s="69"/>
      <c r="ACI6" s="69"/>
      <c r="ACJ6" s="69"/>
      <c r="ACK6" s="69"/>
      <c r="ACL6" s="69"/>
      <c r="ACM6" s="69"/>
      <c r="ACN6" s="69"/>
      <c r="ACO6" s="69"/>
      <c r="ACP6" s="69"/>
      <c r="ACQ6" s="69"/>
      <c r="ACR6" s="69"/>
      <c r="ACS6" s="69"/>
      <c r="ACT6" s="69"/>
      <c r="ACU6" s="69"/>
      <c r="ACV6" s="69"/>
      <c r="ACW6" s="69"/>
      <c r="ACX6" s="69"/>
      <c r="ACY6" s="69"/>
      <c r="ACZ6" s="69"/>
      <c r="ADA6" s="69"/>
      <c r="ADB6" s="69"/>
      <c r="ADC6" s="69"/>
      <c r="ADD6" s="69"/>
      <c r="ADE6" s="69"/>
      <c r="ADF6" s="69"/>
      <c r="ADG6" s="69"/>
      <c r="ADH6" s="69"/>
      <c r="ADI6" s="69"/>
      <c r="ADJ6" s="69"/>
      <c r="ADK6" s="69"/>
      <c r="ADL6" s="69"/>
      <c r="ADM6" s="69"/>
      <c r="ADN6" s="69"/>
      <c r="ADO6" s="69"/>
      <c r="ADP6" s="69"/>
      <c r="ADQ6" s="69"/>
      <c r="ADR6" s="69"/>
      <c r="ADS6" s="69"/>
      <c r="ADT6" s="69"/>
      <c r="ADU6" s="69"/>
      <c r="ADV6" s="69"/>
      <c r="ADW6" s="69"/>
      <c r="ADX6" s="69"/>
      <c r="ADY6" s="69"/>
      <c r="ADZ6" s="69"/>
      <c r="AEA6" s="69"/>
      <c r="AEB6" s="69"/>
      <c r="AEC6" s="69"/>
      <c r="AED6" s="69"/>
      <c r="AEE6" s="69"/>
      <c r="AEF6" s="69"/>
      <c r="AEG6" s="69"/>
      <c r="AEH6" s="69"/>
      <c r="AEI6" s="69"/>
      <c r="AEJ6" s="69"/>
      <c r="AEK6" s="69"/>
      <c r="AEL6" s="69"/>
      <c r="AEM6" s="69"/>
      <c r="AEN6" s="69"/>
      <c r="AEO6" s="69"/>
      <c r="AEP6" s="69"/>
      <c r="AEQ6" s="69"/>
      <c r="AER6" s="69"/>
      <c r="AES6" s="69"/>
      <c r="AET6" s="69"/>
      <c r="AEU6" s="69"/>
      <c r="AEV6" s="69"/>
      <c r="AEW6" s="69"/>
      <c r="AEX6" s="69"/>
      <c r="AEY6" s="69"/>
      <c r="AEZ6" s="69"/>
      <c r="AFA6" s="69"/>
      <c r="AFB6" s="69"/>
      <c r="AFC6" s="69"/>
      <c r="AFD6" s="69"/>
      <c r="AFE6" s="69"/>
      <c r="AFF6" s="69"/>
      <c r="AFG6" s="69"/>
      <c r="AFH6" s="69"/>
      <c r="AFI6" s="69"/>
      <c r="AFJ6" s="69"/>
      <c r="AFK6" s="69"/>
      <c r="AFL6" s="69"/>
      <c r="AFM6" s="69"/>
      <c r="AFN6" s="69"/>
      <c r="AFO6" s="69"/>
      <c r="AFP6" s="69"/>
      <c r="AFQ6" s="69"/>
      <c r="AFR6" s="69"/>
      <c r="AFS6" s="69"/>
      <c r="AFT6" s="69"/>
      <c r="AFU6" s="69"/>
      <c r="AFV6" s="69"/>
      <c r="AFW6" s="69"/>
      <c r="AFX6" s="69"/>
      <c r="AFY6" s="69"/>
      <c r="AFZ6" s="69"/>
      <c r="AGA6" s="69"/>
      <c r="AGB6" s="69"/>
      <c r="AGC6" s="69"/>
      <c r="AGD6" s="69"/>
      <c r="AGE6" s="69"/>
      <c r="AGF6" s="69"/>
      <c r="AGG6" s="69"/>
      <c r="AGH6" s="69"/>
      <c r="AGI6" s="69"/>
      <c r="AGJ6" s="69"/>
      <c r="AGK6" s="69"/>
      <c r="AGL6" s="69"/>
      <c r="AGM6" s="69"/>
      <c r="AGN6" s="69"/>
      <c r="AGO6" s="69"/>
      <c r="AGP6" s="69"/>
      <c r="AGQ6" s="69"/>
      <c r="AGR6" s="69"/>
      <c r="AGS6" s="69"/>
      <c r="AGT6" s="69"/>
      <c r="AGU6" s="69"/>
      <c r="AGV6" s="69"/>
      <c r="AGW6" s="69"/>
      <c r="AGX6" s="69"/>
      <c r="AGY6" s="69"/>
      <c r="AGZ6" s="69"/>
      <c r="AHA6" s="69"/>
      <c r="AHB6" s="69"/>
      <c r="AHC6" s="69"/>
      <c r="AHD6" s="69"/>
      <c r="AHE6" s="69"/>
      <c r="AHF6" s="69"/>
      <c r="AHG6" s="69"/>
      <c r="AHH6" s="69"/>
      <c r="AHI6" s="69"/>
      <c r="AHJ6" s="69"/>
      <c r="AHK6" s="69"/>
      <c r="AHL6" s="69"/>
      <c r="AHM6" s="69"/>
      <c r="AHN6" s="69"/>
      <c r="AHO6" s="69"/>
      <c r="AHP6" s="69"/>
      <c r="AHQ6" s="69"/>
      <c r="AHR6" s="69"/>
      <c r="AHS6" s="69"/>
      <c r="AHT6" s="69"/>
      <c r="AHU6" s="69"/>
      <c r="AHV6" s="69"/>
      <c r="AHW6" s="69"/>
      <c r="AHX6" s="69"/>
      <c r="AHY6" s="69"/>
      <c r="AHZ6" s="69"/>
      <c r="AIA6" s="69"/>
      <c r="AIB6" s="69"/>
      <c r="AIC6" s="69"/>
      <c r="AID6" s="69"/>
      <c r="AIE6" s="69"/>
      <c r="AIF6" s="69"/>
      <c r="AIG6" s="69"/>
      <c r="AIH6" s="69"/>
      <c r="AII6" s="69"/>
      <c r="AIJ6" s="69"/>
      <c r="AIK6" s="69"/>
      <c r="AIL6" s="69"/>
      <c r="AIM6" s="69"/>
      <c r="AIN6" s="69"/>
      <c r="AIO6" s="69"/>
      <c r="AIP6" s="69"/>
      <c r="AIQ6" s="69"/>
      <c r="AIR6" s="69"/>
      <c r="AIS6" s="69"/>
      <c r="AIT6" s="69"/>
      <c r="AIU6" s="69"/>
      <c r="AIV6" s="69"/>
      <c r="AIW6" s="69"/>
      <c r="AIX6" s="69"/>
      <c r="AIY6" s="69"/>
      <c r="AIZ6" s="69"/>
      <c r="AJA6" s="69"/>
      <c r="AJB6" s="69"/>
      <c r="AJC6" s="69"/>
      <c r="AJD6" s="69"/>
      <c r="AJE6" s="69"/>
      <c r="AJF6" s="69"/>
      <c r="AJG6" s="69"/>
      <c r="AJH6" s="69"/>
      <c r="AJI6" s="69"/>
      <c r="AJJ6" s="69"/>
      <c r="AJK6" s="69"/>
      <c r="AJL6" s="69"/>
      <c r="AJM6" s="69"/>
      <c r="AJN6" s="69"/>
      <c r="AJO6" s="69"/>
      <c r="AJP6" s="69"/>
      <c r="AJQ6" s="69"/>
      <c r="AJR6" s="69"/>
      <c r="AJS6" s="69"/>
      <c r="AJT6" s="69"/>
      <c r="AJU6" s="69"/>
      <c r="AJV6" s="69"/>
      <c r="AJW6" s="69"/>
      <c r="AJX6" s="69"/>
      <c r="AJY6" s="69"/>
      <c r="AJZ6" s="69"/>
      <c r="AKA6" s="69"/>
      <c r="AKB6" s="69"/>
      <c r="AKC6" s="69"/>
      <c r="AKD6" s="69"/>
      <c r="AKE6" s="69"/>
      <c r="AKF6" s="69"/>
      <c r="AKG6" s="69"/>
      <c r="AKH6" s="69"/>
      <c r="AKI6" s="69"/>
      <c r="AKJ6" s="69"/>
      <c r="AKK6" s="69"/>
      <c r="AKL6" s="69"/>
      <c r="AKM6" s="69"/>
      <c r="AKN6" s="69"/>
      <c r="AKO6" s="69"/>
      <c r="AKP6" s="69"/>
      <c r="AKQ6" s="69"/>
      <c r="AKR6" s="69"/>
      <c r="AKS6" s="69"/>
      <c r="AKT6" s="69"/>
      <c r="AKU6" s="69"/>
      <c r="AKV6" s="69"/>
      <c r="AKW6" s="69"/>
      <c r="AKX6" s="69"/>
      <c r="AKY6" s="69"/>
      <c r="AKZ6" s="69"/>
      <c r="ALA6" s="69"/>
      <c r="ALB6" s="69"/>
      <c r="ALC6" s="69"/>
      <c r="ALD6" s="69"/>
      <c r="ALE6" s="69"/>
      <c r="ALF6" s="69"/>
      <c r="ALG6" s="69"/>
      <c r="ALH6" s="69"/>
      <c r="ALI6" s="69"/>
      <c r="ALJ6" s="69"/>
      <c r="ALK6" s="69"/>
      <c r="ALL6" s="69"/>
      <c r="ALM6" s="69"/>
      <c r="ALN6" s="69"/>
      <c r="ALO6" s="69"/>
      <c r="ALP6" s="69"/>
      <c r="ALQ6" s="69"/>
      <c r="ALR6" s="69"/>
      <c r="ALS6" s="69"/>
      <c r="ALT6" s="69"/>
      <c r="ALU6" s="69"/>
      <c r="ALV6" s="69"/>
      <c r="ALW6" s="69"/>
      <c r="ALX6" s="69"/>
      <c r="ALY6" s="69"/>
      <c r="ALZ6" s="69"/>
      <c r="AMA6" s="69"/>
      <c r="AMB6" s="69"/>
      <c r="AMC6" s="69"/>
      <c r="AMD6" s="69"/>
      <c r="AME6" s="69"/>
      <c r="AMF6" s="69"/>
      <c r="AMG6" s="69"/>
      <c r="AMH6" s="69"/>
      <c r="AMI6" s="69"/>
      <c r="AMJ6" s="69"/>
    </row>
    <row r="7" customFormat="false" ht="26.85" hidden="false" customHeight="true" outlineLevel="0" collapsed="false">
      <c r="A7" s="62" t="s">
        <v>69</v>
      </c>
      <c r="B7" s="67" t="n">
        <f aca="false">B34</f>
        <v>39888244.93</v>
      </c>
      <c r="C7" s="67" t="n">
        <f aca="false">C34</f>
        <v>35316960</v>
      </c>
      <c r="D7" s="68" t="n">
        <f aca="false">C7/$C$12*100</f>
        <v>1.56747362296593</v>
      </c>
      <c r="E7" s="67" t="n">
        <f aca="false">E34</f>
        <v>18721810</v>
      </c>
      <c r="F7" s="68" t="n">
        <f aca="false">E7/$E$12*100</f>
        <v>0.966802374453961</v>
      </c>
      <c r="G7" s="63" t="n">
        <f aca="false">E7-C7</f>
        <v>-16595150</v>
      </c>
      <c r="H7" s="64" t="n">
        <f aca="false">G7/C7*100</f>
        <v>-46.9891802691964</v>
      </c>
      <c r="I7" s="65" t="n">
        <f aca="false">E7-B7</f>
        <v>-21166434.93</v>
      </c>
      <c r="J7" s="66" t="n">
        <f aca="false">I7/B7*100</f>
        <v>-53.0643425579266</v>
      </c>
      <c r="K7" s="69"/>
      <c r="L7" s="70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69"/>
      <c r="FF7" s="69"/>
      <c r="FG7" s="69"/>
      <c r="FH7" s="69"/>
      <c r="FI7" s="69"/>
      <c r="FJ7" s="69"/>
      <c r="FK7" s="69"/>
      <c r="FL7" s="69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69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  <c r="GW7" s="69"/>
      <c r="GX7" s="69"/>
      <c r="GY7" s="69"/>
      <c r="GZ7" s="69"/>
      <c r="HA7" s="69"/>
      <c r="HB7" s="69"/>
      <c r="HC7" s="69"/>
      <c r="HD7" s="69"/>
      <c r="HE7" s="69"/>
      <c r="HF7" s="69"/>
      <c r="HG7" s="69"/>
      <c r="HH7" s="69"/>
      <c r="HI7" s="69"/>
      <c r="HJ7" s="69"/>
      <c r="HK7" s="69"/>
      <c r="HL7" s="69"/>
      <c r="HM7" s="69"/>
      <c r="HN7" s="69"/>
      <c r="HO7" s="69"/>
      <c r="HP7" s="69"/>
      <c r="HQ7" s="69"/>
      <c r="HR7" s="69"/>
      <c r="HS7" s="69"/>
      <c r="HT7" s="69"/>
      <c r="HU7" s="69"/>
      <c r="HV7" s="69"/>
      <c r="HW7" s="69"/>
      <c r="HX7" s="69"/>
      <c r="HY7" s="69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  <c r="IL7" s="69"/>
      <c r="IM7" s="69"/>
      <c r="IN7" s="69"/>
      <c r="IO7" s="69"/>
      <c r="IP7" s="69"/>
      <c r="IQ7" s="69"/>
      <c r="IR7" s="69"/>
      <c r="IS7" s="69"/>
      <c r="IT7" s="69"/>
      <c r="IU7" s="69"/>
      <c r="IV7" s="69"/>
      <c r="IW7" s="69"/>
      <c r="IX7" s="69"/>
      <c r="IY7" s="69"/>
      <c r="IZ7" s="69"/>
      <c r="JA7" s="69"/>
      <c r="JB7" s="69"/>
      <c r="JC7" s="69"/>
      <c r="JD7" s="69"/>
      <c r="JE7" s="69"/>
      <c r="JF7" s="69"/>
      <c r="JG7" s="69"/>
      <c r="JH7" s="69"/>
      <c r="JI7" s="69"/>
      <c r="JJ7" s="69"/>
      <c r="JK7" s="69"/>
      <c r="JL7" s="69"/>
      <c r="JM7" s="69"/>
      <c r="JN7" s="69"/>
      <c r="JO7" s="69"/>
      <c r="JP7" s="69"/>
      <c r="JQ7" s="69"/>
      <c r="JR7" s="69"/>
      <c r="JS7" s="69"/>
      <c r="JT7" s="69"/>
      <c r="JU7" s="69"/>
      <c r="JV7" s="69"/>
      <c r="JW7" s="69"/>
      <c r="JX7" s="69"/>
      <c r="JY7" s="69"/>
      <c r="JZ7" s="69"/>
      <c r="KA7" s="69"/>
      <c r="KB7" s="69"/>
      <c r="KC7" s="69"/>
      <c r="KD7" s="69"/>
      <c r="KE7" s="69"/>
      <c r="KF7" s="69"/>
      <c r="KG7" s="69"/>
      <c r="KH7" s="69"/>
      <c r="KI7" s="69"/>
      <c r="KJ7" s="69"/>
      <c r="KK7" s="69"/>
      <c r="KL7" s="69"/>
      <c r="KM7" s="69"/>
      <c r="KN7" s="69"/>
      <c r="KO7" s="69"/>
      <c r="KP7" s="69"/>
      <c r="KQ7" s="69"/>
      <c r="KR7" s="69"/>
      <c r="KS7" s="69"/>
      <c r="KT7" s="69"/>
      <c r="KU7" s="69"/>
      <c r="KV7" s="69"/>
      <c r="KW7" s="69"/>
      <c r="KX7" s="69"/>
      <c r="KY7" s="69"/>
      <c r="KZ7" s="69"/>
      <c r="LA7" s="69"/>
      <c r="LB7" s="69"/>
      <c r="LC7" s="69"/>
      <c r="LD7" s="69"/>
      <c r="LE7" s="69"/>
      <c r="LF7" s="69"/>
      <c r="LG7" s="69"/>
      <c r="LH7" s="69"/>
      <c r="LI7" s="69"/>
      <c r="LJ7" s="69"/>
      <c r="LK7" s="69"/>
      <c r="LL7" s="69"/>
      <c r="LM7" s="69"/>
      <c r="LN7" s="69"/>
      <c r="LO7" s="69"/>
      <c r="LP7" s="69"/>
      <c r="LQ7" s="69"/>
      <c r="LR7" s="69"/>
      <c r="LS7" s="69"/>
      <c r="LT7" s="69"/>
      <c r="LU7" s="69"/>
      <c r="LV7" s="69"/>
      <c r="LW7" s="69"/>
      <c r="LX7" s="69"/>
      <c r="LY7" s="69"/>
      <c r="LZ7" s="69"/>
      <c r="MA7" s="69"/>
      <c r="MB7" s="69"/>
      <c r="MC7" s="69"/>
      <c r="MD7" s="69"/>
      <c r="ME7" s="69"/>
      <c r="MF7" s="69"/>
      <c r="MG7" s="69"/>
      <c r="MH7" s="69"/>
      <c r="MI7" s="69"/>
      <c r="MJ7" s="69"/>
      <c r="MK7" s="69"/>
      <c r="ML7" s="69"/>
      <c r="MM7" s="69"/>
      <c r="MN7" s="69"/>
      <c r="MO7" s="69"/>
      <c r="MP7" s="69"/>
      <c r="MQ7" s="69"/>
      <c r="MR7" s="69"/>
      <c r="MS7" s="69"/>
      <c r="MT7" s="69"/>
      <c r="MU7" s="69"/>
      <c r="MV7" s="69"/>
      <c r="MW7" s="69"/>
      <c r="MX7" s="69"/>
      <c r="MY7" s="69"/>
      <c r="MZ7" s="69"/>
      <c r="NA7" s="69"/>
      <c r="NB7" s="69"/>
      <c r="NC7" s="69"/>
      <c r="ND7" s="69"/>
      <c r="NE7" s="69"/>
      <c r="NF7" s="69"/>
      <c r="NG7" s="69"/>
      <c r="NH7" s="69"/>
      <c r="NI7" s="69"/>
      <c r="NJ7" s="69"/>
      <c r="NK7" s="69"/>
      <c r="NL7" s="69"/>
      <c r="NM7" s="69"/>
      <c r="NN7" s="69"/>
      <c r="NO7" s="69"/>
      <c r="NP7" s="69"/>
      <c r="NQ7" s="69"/>
      <c r="NR7" s="69"/>
      <c r="NS7" s="69"/>
      <c r="NT7" s="69"/>
      <c r="NU7" s="69"/>
      <c r="NV7" s="69"/>
      <c r="NW7" s="69"/>
      <c r="NX7" s="69"/>
      <c r="NY7" s="69"/>
      <c r="NZ7" s="69"/>
      <c r="OA7" s="69"/>
      <c r="OB7" s="69"/>
      <c r="OC7" s="69"/>
      <c r="OD7" s="69"/>
      <c r="OE7" s="69"/>
      <c r="OF7" s="69"/>
      <c r="OG7" s="69"/>
      <c r="OH7" s="69"/>
      <c r="OI7" s="69"/>
      <c r="OJ7" s="69"/>
      <c r="OK7" s="69"/>
      <c r="OL7" s="69"/>
      <c r="OM7" s="69"/>
      <c r="ON7" s="69"/>
      <c r="OO7" s="69"/>
      <c r="OP7" s="69"/>
      <c r="OQ7" s="69"/>
      <c r="OR7" s="69"/>
      <c r="OS7" s="69"/>
      <c r="OT7" s="69"/>
      <c r="OU7" s="69"/>
      <c r="OV7" s="69"/>
      <c r="OW7" s="69"/>
      <c r="OX7" s="69"/>
      <c r="OY7" s="69"/>
      <c r="OZ7" s="69"/>
      <c r="PA7" s="69"/>
      <c r="PB7" s="69"/>
      <c r="PC7" s="69"/>
      <c r="PD7" s="69"/>
      <c r="PE7" s="69"/>
      <c r="PF7" s="69"/>
      <c r="PG7" s="69"/>
      <c r="PH7" s="69"/>
      <c r="PI7" s="69"/>
      <c r="PJ7" s="69"/>
      <c r="PK7" s="69"/>
      <c r="PL7" s="69"/>
      <c r="PM7" s="69"/>
      <c r="PN7" s="69"/>
      <c r="PO7" s="69"/>
      <c r="PP7" s="69"/>
      <c r="PQ7" s="69"/>
      <c r="PR7" s="69"/>
      <c r="PS7" s="69"/>
      <c r="PT7" s="69"/>
      <c r="PU7" s="69"/>
      <c r="PV7" s="69"/>
      <c r="PW7" s="69"/>
      <c r="PX7" s="69"/>
      <c r="PY7" s="69"/>
      <c r="PZ7" s="69"/>
      <c r="QA7" s="69"/>
      <c r="QB7" s="69"/>
      <c r="QC7" s="69"/>
      <c r="QD7" s="69"/>
      <c r="QE7" s="69"/>
      <c r="QF7" s="69"/>
      <c r="QG7" s="69"/>
      <c r="QH7" s="69"/>
      <c r="QI7" s="69"/>
      <c r="QJ7" s="69"/>
      <c r="QK7" s="69"/>
      <c r="QL7" s="69"/>
      <c r="QM7" s="69"/>
      <c r="QN7" s="69"/>
      <c r="QO7" s="69"/>
      <c r="QP7" s="69"/>
      <c r="QQ7" s="69"/>
      <c r="QR7" s="69"/>
      <c r="QS7" s="69"/>
      <c r="QT7" s="69"/>
      <c r="QU7" s="69"/>
      <c r="QV7" s="69"/>
      <c r="QW7" s="69"/>
      <c r="QX7" s="69"/>
      <c r="QY7" s="69"/>
      <c r="QZ7" s="69"/>
      <c r="RA7" s="69"/>
      <c r="RB7" s="69"/>
      <c r="RC7" s="69"/>
      <c r="RD7" s="69"/>
      <c r="RE7" s="69"/>
      <c r="RF7" s="69"/>
      <c r="RG7" s="69"/>
      <c r="RH7" s="69"/>
      <c r="RI7" s="69"/>
      <c r="RJ7" s="69"/>
      <c r="RK7" s="69"/>
      <c r="RL7" s="69"/>
      <c r="RM7" s="69"/>
      <c r="RN7" s="69"/>
      <c r="RO7" s="69"/>
      <c r="RP7" s="69"/>
      <c r="RQ7" s="69"/>
      <c r="RR7" s="69"/>
      <c r="RS7" s="69"/>
      <c r="RT7" s="69"/>
      <c r="RU7" s="69"/>
      <c r="RV7" s="69"/>
      <c r="RW7" s="69"/>
      <c r="RX7" s="69"/>
      <c r="RY7" s="69"/>
      <c r="RZ7" s="69"/>
      <c r="SA7" s="69"/>
      <c r="SB7" s="69"/>
      <c r="SC7" s="69"/>
      <c r="SD7" s="69"/>
      <c r="SE7" s="69"/>
      <c r="SF7" s="69"/>
      <c r="SG7" s="69"/>
      <c r="SH7" s="69"/>
      <c r="SI7" s="69"/>
      <c r="SJ7" s="69"/>
      <c r="SK7" s="69"/>
      <c r="SL7" s="69"/>
      <c r="SM7" s="69"/>
      <c r="SN7" s="69"/>
      <c r="SO7" s="69"/>
      <c r="SP7" s="69"/>
      <c r="SQ7" s="69"/>
      <c r="SR7" s="69"/>
      <c r="SS7" s="69"/>
      <c r="ST7" s="69"/>
      <c r="SU7" s="69"/>
      <c r="SV7" s="69"/>
      <c r="SW7" s="69"/>
      <c r="SX7" s="69"/>
      <c r="SY7" s="69"/>
      <c r="SZ7" s="69"/>
      <c r="TA7" s="69"/>
      <c r="TB7" s="69"/>
      <c r="TC7" s="69"/>
      <c r="TD7" s="69"/>
      <c r="TE7" s="69"/>
      <c r="TF7" s="69"/>
      <c r="TG7" s="69"/>
      <c r="TH7" s="69"/>
      <c r="TI7" s="69"/>
      <c r="TJ7" s="69"/>
      <c r="TK7" s="69"/>
      <c r="TL7" s="69"/>
      <c r="TM7" s="69"/>
      <c r="TN7" s="69"/>
      <c r="TO7" s="69"/>
      <c r="TP7" s="69"/>
      <c r="TQ7" s="69"/>
      <c r="TR7" s="69"/>
      <c r="TS7" s="69"/>
      <c r="TT7" s="69"/>
      <c r="TU7" s="69"/>
      <c r="TV7" s="69"/>
      <c r="TW7" s="69"/>
      <c r="TX7" s="69"/>
      <c r="TY7" s="69"/>
      <c r="TZ7" s="69"/>
      <c r="UA7" s="69"/>
      <c r="UB7" s="69"/>
      <c r="UC7" s="69"/>
      <c r="UD7" s="69"/>
      <c r="UE7" s="69"/>
      <c r="UF7" s="69"/>
      <c r="UG7" s="69"/>
      <c r="UH7" s="69"/>
      <c r="UI7" s="69"/>
      <c r="UJ7" s="69"/>
      <c r="UK7" s="69"/>
      <c r="UL7" s="69"/>
      <c r="UM7" s="69"/>
      <c r="UN7" s="69"/>
      <c r="UO7" s="69"/>
      <c r="UP7" s="69"/>
      <c r="UQ7" s="69"/>
      <c r="UR7" s="69"/>
      <c r="US7" s="69"/>
      <c r="UT7" s="69"/>
      <c r="UU7" s="69"/>
      <c r="UV7" s="69"/>
      <c r="UW7" s="69"/>
      <c r="UX7" s="69"/>
      <c r="UY7" s="69"/>
      <c r="UZ7" s="69"/>
      <c r="VA7" s="69"/>
      <c r="VB7" s="69"/>
      <c r="VC7" s="69"/>
      <c r="VD7" s="69"/>
      <c r="VE7" s="69"/>
      <c r="VF7" s="69"/>
      <c r="VG7" s="69"/>
      <c r="VH7" s="69"/>
      <c r="VI7" s="69"/>
      <c r="VJ7" s="69"/>
      <c r="VK7" s="69"/>
      <c r="VL7" s="69"/>
      <c r="VM7" s="69"/>
      <c r="VN7" s="69"/>
      <c r="VO7" s="69"/>
      <c r="VP7" s="69"/>
      <c r="VQ7" s="69"/>
      <c r="VR7" s="69"/>
      <c r="VS7" s="69"/>
      <c r="VT7" s="69"/>
      <c r="VU7" s="69"/>
      <c r="VV7" s="69"/>
      <c r="VW7" s="69"/>
      <c r="VX7" s="69"/>
      <c r="VY7" s="69"/>
      <c r="VZ7" s="69"/>
      <c r="WA7" s="69"/>
      <c r="WB7" s="69"/>
      <c r="WC7" s="69"/>
      <c r="WD7" s="69"/>
      <c r="WE7" s="69"/>
      <c r="WF7" s="69"/>
      <c r="WG7" s="69"/>
      <c r="WH7" s="69"/>
      <c r="WI7" s="69"/>
      <c r="WJ7" s="69"/>
      <c r="WK7" s="69"/>
      <c r="WL7" s="69"/>
      <c r="WM7" s="69"/>
      <c r="WN7" s="69"/>
      <c r="WO7" s="69"/>
      <c r="WP7" s="69"/>
      <c r="WQ7" s="69"/>
      <c r="WR7" s="69"/>
      <c r="WS7" s="69"/>
      <c r="WT7" s="69"/>
      <c r="WU7" s="69"/>
      <c r="WV7" s="69"/>
      <c r="WW7" s="69"/>
      <c r="WX7" s="69"/>
      <c r="WY7" s="69"/>
      <c r="WZ7" s="69"/>
      <c r="XA7" s="69"/>
      <c r="XB7" s="69"/>
      <c r="XC7" s="69"/>
      <c r="XD7" s="69"/>
      <c r="XE7" s="69"/>
      <c r="XF7" s="69"/>
      <c r="XG7" s="69"/>
      <c r="XH7" s="69"/>
      <c r="XI7" s="69"/>
      <c r="XJ7" s="69"/>
      <c r="XK7" s="69"/>
      <c r="XL7" s="69"/>
      <c r="XM7" s="69"/>
      <c r="XN7" s="69"/>
      <c r="XO7" s="69"/>
      <c r="XP7" s="69"/>
      <c r="XQ7" s="69"/>
      <c r="XR7" s="69"/>
      <c r="XS7" s="69"/>
      <c r="XT7" s="69"/>
      <c r="XU7" s="69"/>
      <c r="XV7" s="69"/>
      <c r="XW7" s="69"/>
      <c r="XX7" s="69"/>
      <c r="XY7" s="69"/>
      <c r="XZ7" s="69"/>
      <c r="YA7" s="69"/>
      <c r="YB7" s="69"/>
      <c r="YC7" s="69"/>
      <c r="YD7" s="69"/>
      <c r="YE7" s="69"/>
      <c r="YF7" s="69"/>
      <c r="YG7" s="69"/>
      <c r="YH7" s="69"/>
      <c r="YI7" s="69"/>
      <c r="YJ7" s="69"/>
      <c r="YK7" s="69"/>
      <c r="YL7" s="69"/>
      <c r="YM7" s="69"/>
      <c r="YN7" s="69"/>
      <c r="YO7" s="69"/>
      <c r="YP7" s="69"/>
      <c r="YQ7" s="69"/>
      <c r="YR7" s="69"/>
      <c r="YS7" s="69"/>
      <c r="YT7" s="69"/>
      <c r="YU7" s="69"/>
      <c r="YV7" s="69"/>
      <c r="YW7" s="69"/>
      <c r="YX7" s="69"/>
      <c r="YY7" s="69"/>
      <c r="YZ7" s="69"/>
      <c r="ZA7" s="69"/>
      <c r="ZB7" s="69"/>
      <c r="ZC7" s="69"/>
      <c r="ZD7" s="69"/>
      <c r="ZE7" s="69"/>
      <c r="ZF7" s="69"/>
      <c r="ZG7" s="69"/>
      <c r="ZH7" s="69"/>
      <c r="ZI7" s="69"/>
      <c r="ZJ7" s="69"/>
      <c r="ZK7" s="69"/>
      <c r="ZL7" s="69"/>
      <c r="ZM7" s="69"/>
      <c r="ZN7" s="69"/>
      <c r="ZO7" s="69"/>
      <c r="ZP7" s="69"/>
      <c r="ZQ7" s="69"/>
      <c r="ZR7" s="69"/>
      <c r="ZS7" s="69"/>
      <c r="ZT7" s="69"/>
      <c r="ZU7" s="69"/>
      <c r="ZV7" s="69"/>
      <c r="ZW7" s="69"/>
      <c r="ZX7" s="69"/>
      <c r="ZY7" s="69"/>
      <c r="ZZ7" s="69"/>
      <c r="AAA7" s="69"/>
      <c r="AAB7" s="69"/>
      <c r="AAC7" s="69"/>
      <c r="AAD7" s="69"/>
      <c r="AAE7" s="69"/>
      <c r="AAF7" s="69"/>
      <c r="AAG7" s="69"/>
      <c r="AAH7" s="69"/>
      <c r="AAI7" s="69"/>
      <c r="AAJ7" s="69"/>
      <c r="AAK7" s="69"/>
      <c r="AAL7" s="69"/>
      <c r="AAM7" s="69"/>
      <c r="AAN7" s="69"/>
      <c r="AAO7" s="69"/>
      <c r="AAP7" s="69"/>
      <c r="AAQ7" s="69"/>
      <c r="AAR7" s="69"/>
      <c r="AAS7" s="69"/>
      <c r="AAT7" s="69"/>
      <c r="AAU7" s="69"/>
      <c r="AAV7" s="69"/>
      <c r="AAW7" s="69"/>
      <c r="AAX7" s="69"/>
      <c r="AAY7" s="69"/>
      <c r="AAZ7" s="69"/>
      <c r="ABA7" s="69"/>
      <c r="ABB7" s="69"/>
      <c r="ABC7" s="69"/>
      <c r="ABD7" s="69"/>
      <c r="ABE7" s="69"/>
      <c r="ABF7" s="69"/>
      <c r="ABG7" s="69"/>
      <c r="ABH7" s="69"/>
      <c r="ABI7" s="69"/>
      <c r="ABJ7" s="69"/>
      <c r="ABK7" s="69"/>
      <c r="ABL7" s="69"/>
      <c r="ABM7" s="69"/>
      <c r="ABN7" s="69"/>
      <c r="ABO7" s="69"/>
      <c r="ABP7" s="69"/>
      <c r="ABQ7" s="69"/>
      <c r="ABR7" s="69"/>
      <c r="ABS7" s="69"/>
      <c r="ABT7" s="69"/>
      <c r="ABU7" s="69"/>
      <c r="ABV7" s="69"/>
      <c r="ABW7" s="69"/>
      <c r="ABX7" s="69"/>
      <c r="ABY7" s="69"/>
      <c r="ABZ7" s="69"/>
      <c r="ACA7" s="69"/>
      <c r="ACB7" s="69"/>
      <c r="ACC7" s="69"/>
      <c r="ACD7" s="69"/>
      <c r="ACE7" s="69"/>
      <c r="ACF7" s="69"/>
      <c r="ACG7" s="69"/>
      <c r="ACH7" s="69"/>
      <c r="ACI7" s="69"/>
      <c r="ACJ7" s="69"/>
      <c r="ACK7" s="69"/>
      <c r="ACL7" s="69"/>
      <c r="ACM7" s="69"/>
      <c r="ACN7" s="69"/>
      <c r="ACO7" s="69"/>
      <c r="ACP7" s="69"/>
      <c r="ACQ7" s="69"/>
      <c r="ACR7" s="69"/>
      <c r="ACS7" s="69"/>
      <c r="ACT7" s="69"/>
      <c r="ACU7" s="69"/>
      <c r="ACV7" s="69"/>
      <c r="ACW7" s="69"/>
      <c r="ACX7" s="69"/>
      <c r="ACY7" s="69"/>
      <c r="ACZ7" s="69"/>
      <c r="ADA7" s="69"/>
      <c r="ADB7" s="69"/>
      <c r="ADC7" s="69"/>
      <c r="ADD7" s="69"/>
      <c r="ADE7" s="69"/>
      <c r="ADF7" s="69"/>
      <c r="ADG7" s="69"/>
      <c r="ADH7" s="69"/>
      <c r="ADI7" s="69"/>
      <c r="ADJ7" s="69"/>
      <c r="ADK7" s="69"/>
      <c r="ADL7" s="69"/>
      <c r="ADM7" s="69"/>
      <c r="ADN7" s="69"/>
      <c r="ADO7" s="69"/>
      <c r="ADP7" s="69"/>
      <c r="ADQ7" s="69"/>
      <c r="ADR7" s="69"/>
      <c r="ADS7" s="69"/>
      <c r="ADT7" s="69"/>
      <c r="ADU7" s="69"/>
      <c r="ADV7" s="69"/>
      <c r="ADW7" s="69"/>
      <c r="ADX7" s="69"/>
      <c r="ADY7" s="69"/>
      <c r="ADZ7" s="69"/>
      <c r="AEA7" s="69"/>
      <c r="AEB7" s="69"/>
      <c r="AEC7" s="69"/>
      <c r="AED7" s="69"/>
      <c r="AEE7" s="69"/>
      <c r="AEF7" s="69"/>
      <c r="AEG7" s="69"/>
      <c r="AEH7" s="69"/>
      <c r="AEI7" s="69"/>
      <c r="AEJ7" s="69"/>
      <c r="AEK7" s="69"/>
      <c r="AEL7" s="69"/>
      <c r="AEM7" s="69"/>
      <c r="AEN7" s="69"/>
      <c r="AEO7" s="69"/>
      <c r="AEP7" s="69"/>
      <c r="AEQ7" s="69"/>
      <c r="AER7" s="69"/>
      <c r="AES7" s="69"/>
      <c r="AET7" s="69"/>
      <c r="AEU7" s="69"/>
      <c r="AEV7" s="69"/>
      <c r="AEW7" s="69"/>
      <c r="AEX7" s="69"/>
      <c r="AEY7" s="69"/>
      <c r="AEZ7" s="69"/>
      <c r="AFA7" s="69"/>
      <c r="AFB7" s="69"/>
      <c r="AFC7" s="69"/>
      <c r="AFD7" s="69"/>
      <c r="AFE7" s="69"/>
      <c r="AFF7" s="69"/>
      <c r="AFG7" s="69"/>
      <c r="AFH7" s="69"/>
      <c r="AFI7" s="69"/>
      <c r="AFJ7" s="69"/>
      <c r="AFK7" s="69"/>
      <c r="AFL7" s="69"/>
      <c r="AFM7" s="69"/>
      <c r="AFN7" s="69"/>
      <c r="AFO7" s="69"/>
      <c r="AFP7" s="69"/>
      <c r="AFQ7" s="69"/>
      <c r="AFR7" s="69"/>
      <c r="AFS7" s="69"/>
      <c r="AFT7" s="69"/>
      <c r="AFU7" s="69"/>
      <c r="AFV7" s="69"/>
      <c r="AFW7" s="69"/>
      <c r="AFX7" s="69"/>
      <c r="AFY7" s="69"/>
      <c r="AFZ7" s="69"/>
      <c r="AGA7" s="69"/>
      <c r="AGB7" s="69"/>
      <c r="AGC7" s="69"/>
      <c r="AGD7" s="69"/>
      <c r="AGE7" s="69"/>
      <c r="AGF7" s="69"/>
      <c r="AGG7" s="69"/>
      <c r="AGH7" s="69"/>
      <c r="AGI7" s="69"/>
      <c r="AGJ7" s="69"/>
      <c r="AGK7" s="69"/>
      <c r="AGL7" s="69"/>
      <c r="AGM7" s="69"/>
      <c r="AGN7" s="69"/>
      <c r="AGO7" s="69"/>
      <c r="AGP7" s="69"/>
      <c r="AGQ7" s="69"/>
      <c r="AGR7" s="69"/>
      <c r="AGS7" s="69"/>
      <c r="AGT7" s="69"/>
      <c r="AGU7" s="69"/>
      <c r="AGV7" s="69"/>
      <c r="AGW7" s="69"/>
      <c r="AGX7" s="69"/>
      <c r="AGY7" s="69"/>
      <c r="AGZ7" s="69"/>
      <c r="AHA7" s="69"/>
      <c r="AHB7" s="69"/>
      <c r="AHC7" s="69"/>
      <c r="AHD7" s="69"/>
      <c r="AHE7" s="69"/>
      <c r="AHF7" s="69"/>
      <c r="AHG7" s="69"/>
      <c r="AHH7" s="69"/>
      <c r="AHI7" s="69"/>
      <c r="AHJ7" s="69"/>
      <c r="AHK7" s="69"/>
      <c r="AHL7" s="69"/>
      <c r="AHM7" s="69"/>
      <c r="AHN7" s="69"/>
      <c r="AHO7" s="69"/>
      <c r="AHP7" s="69"/>
      <c r="AHQ7" s="69"/>
      <c r="AHR7" s="69"/>
      <c r="AHS7" s="69"/>
      <c r="AHT7" s="69"/>
      <c r="AHU7" s="69"/>
      <c r="AHV7" s="69"/>
      <c r="AHW7" s="69"/>
      <c r="AHX7" s="69"/>
      <c r="AHY7" s="69"/>
      <c r="AHZ7" s="69"/>
      <c r="AIA7" s="69"/>
      <c r="AIB7" s="69"/>
      <c r="AIC7" s="69"/>
      <c r="AID7" s="69"/>
      <c r="AIE7" s="69"/>
      <c r="AIF7" s="69"/>
      <c r="AIG7" s="69"/>
      <c r="AIH7" s="69"/>
      <c r="AII7" s="69"/>
      <c r="AIJ7" s="69"/>
      <c r="AIK7" s="69"/>
      <c r="AIL7" s="69"/>
      <c r="AIM7" s="69"/>
      <c r="AIN7" s="69"/>
      <c r="AIO7" s="69"/>
      <c r="AIP7" s="69"/>
      <c r="AIQ7" s="69"/>
      <c r="AIR7" s="69"/>
      <c r="AIS7" s="69"/>
      <c r="AIT7" s="69"/>
      <c r="AIU7" s="69"/>
      <c r="AIV7" s="69"/>
      <c r="AIW7" s="69"/>
      <c r="AIX7" s="69"/>
      <c r="AIY7" s="69"/>
      <c r="AIZ7" s="69"/>
      <c r="AJA7" s="69"/>
      <c r="AJB7" s="69"/>
      <c r="AJC7" s="69"/>
      <c r="AJD7" s="69"/>
      <c r="AJE7" s="69"/>
      <c r="AJF7" s="69"/>
      <c r="AJG7" s="69"/>
      <c r="AJH7" s="69"/>
      <c r="AJI7" s="69"/>
      <c r="AJJ7" s="69"/>
      <c r="AJK7" s="69"/>
      <c r="AJL7" s="69"/>
      <c r="AJM7" s="69"/>
      <c r="AJN7" s="69"/>
      <c r="AJO7" s="69"/>
      <c r="AJP7" s="69"/>
      <c r="AJQ7" s="69"/>
      <c r="AJR7" s="69"/>
      <c r="AJS7" s="69"/>
      <c r="AJT7" s="69"/>
      <c r="AJU7" s="69"/>
      <c r="AJV7" s="69"/>
      <c r="AJW7" s="69"/>
      <c r="AJX7" s="69"/>
      <c r="AJY7" s="69"/>
      <c r="AJZ7" s="69"/>
      <c r="AKA7" s="69"/>
      <c r="AKB7" s="69"/>
      <c r="AKC7" s="69"/>
      <c r="AKD7" s="69"/>
      <c r="AKE7" s="69"/>
      <c r="AKF7" s="69"/>
      <c r="AKG7" s="69"/>
      <c r="AKH7" s="69"/>
      <c r="AKI7" s="69"/>
      <c r="AKJ7" s="69"/>
      <c r="AKK7" s="69"/>
      <c r="AKL7" s="69"/>
      <c r="AKM7" s="69"/>
      <c r="AKN7" s="69"/>
      <c r="AKO7" s="69"/>
      <c r="AKP7" s="69"/>
      <c r="AKQ7" s="69"/>
      <c r="AKR7" s="69"/>
      <c r="AKS7" s="69"/>
      <c r="AKT7" s="69"/>
      <c r="AKU7" s="69"/>
      <c r="AKV7" s="69"/>
      <c r="AKW7" s="69"/>
      <c r="AKX7" s="69"/>
      <c r="AKY7" s="69"/>
      <c r="AKZ7" s="69"/>
      <c r="ALA7" s="69"/>
      <c r="ALB7" s="69"/>
      <c r="ALC7" s="69"/>
      <c r="ALD7" s="69"/>
      <c r="ALE7" s="69"/>
      <c r="ALF7" s="69"/>
      <c r="ALG7" s="69"/>
      <c r="ALH7" s="69"/>
      <c r="ALI7" s="69"/>
      <c r="ALJ7" s="69"/>
      <c r="ALK7" s="69"/>
      <c r="ALL7" s="69"/>
      <c r="ALM7" s="69"/>
      <c r="ALN7" s="69"/>
      <c r="ALO7" s="69"/>
      <c r="ALP7" s="69"/>
      <c r="ALQ7" s="69"/>
      <c r="ALR7" s="69"/>
      <c r="ALS7" s="69"/>
      <c r="ALT7" s="69"/>
      <c r="ALU7" s="69"/>
      <c r="ALV7" s="69"/>
      <c r="ALW7" s="69"/>
      <c r="ALX7" s="69"/>
      <c r="ALY7" s="69"/>
      <c r="ALZ7" s="69"/>
      <c r="AMA7" s="69"/>
      <c r="AMB7" s="69"/>
      <c r="AMC7" s="69"/>
      <c r="AMD7" s="69"/>
      <c r="AME7" s="69"/>
      <c r="AMF7" s="69"/>
      <c r="AMG7" s="69"/>
      <c r="AMH7" s="69"/>
      <c r="AMI7" s="69"/>
      <c r="AMJ7" s="69"/>
    </row>
    <row r="8" customFormat="false" ht="24.6" hidden="false" customHeight="true" outlineLevel="0" collapsed="false">
      <c r="A8" s="62" t="s">
        <v>70</v>
      </c>
      <c r="B8" s="63" t="n">
        <f aca="false">B42+B43+B44+B45</f>
        <v>1530496573</v>
      </c>
      <c r="C8" s="63" t="n">
        <f aca="false">C42+C43+C44+C45</f>
        <v>1526632347</v>
      </c>
      <c r="D8" s="64" t="n">
        <f aca="false">C8/$C$12*100</f>
        <v>67.7565661339218</v>
      </c>
      <c r="E8" s="63" t="n">
        <f aca="false">E42+E43+E44+E45</f>
        <v>1154328800</v>
      </c>
      <c r="F8" s="64" t="n">
        <f aca="false">E8/$E$12*100</f>
        <v>59.6100390261728</v>
      </c>
      <c r="G8" s="63" t="n">
        <f aca="false">E8-C8</f>
        <v>-372303547</v>
      </c>
      <c r="H8" s="64" t="n">
        <f aca="false">G8/C8*100</f>
        <v>-24.3872434467681</v>
      </c>
      <c r="I8" s="65" t="n">
        <f aca="false">E8-B8</f>
        <v>-376167773</v>
      </c>
      <c r="J8" s="66" t="n">
        <f aca="false">I8/B8*100</f>
        <v>-24.5781519303016</v>
      </c>
    </row>
    <row r="9" customFormat="false" ht="35.05" hidden="false" customHeight="true" outlineLevel="0" collapsed="false">
      <c r="A9" s="62" t="s">
        <v>71</v>
      </c>
      <c r="B9" s="63" t="n">
        <f aca="false">B46</f>
        <v>42178350.73</v>
      </c>
      <c r="C9" s="56" t="n">
        <f aca="false">C46</f>
        <v>37686657.83</v>
      </c>
      <c r="D9" s="64" t="n">
        <f aca="false">C9/$C$12*100</f>
        <v>1.67264798799974</v>
      </c>
      <c r="E9" s="56" t="n">
        <f aca="false">E46</f>
        <v>0</v>
      </c>
      <c r="F9" s="64" t="n">
        <f aca="false">E9/$E$12*100</f>
        <v>0</v>
      </c>
      <c r="G9" s="63" t="n">
        <f aca="false">E9-C9</f>
        <v>-37686657.83</v>
      </c>
      <c r="H9" s="64"/>
      <c r="I9" s="65" t="n">
        <f aca="false">E9-B9</f>
        <v>-42178350.73</v>
      </c>
      <c r="J9" s="66" t="n">
        <f aca="false">I9/B9*100</f>
        <v>-100</v>
      </c>
    </row>
    <row r="10" customFormat="false" ht="88.05" hidden="false" customHeight="true" outlineLevel="0" collapsed="false">
      <c r="A10" s="62" t="s">
        <v>72</v>
      </c>
      <c r="B10" s="72" t="n">
        <f aca="false">B48</f>
        <v>0</v>
      </c>
      <c r="C10" s="72" t="n">
        <f aca="false">C48</f>
        <v>-16222152.58</v>
      </c>
      <c r="D10" s="73" t="n">
        <f aca="false">C10/C12*100</f>
        <v>-0.71998825144856</v>
      </c>
      <c r="E10" s="72"/>
      <c r="F10" s="73"/>
      <c r="G10" s="72" t="n">
        <f aca="false">E10-C10</f>
        <v>16222152.58</v>
      </c>
      <c r="H10" s="64"/>
      <c r="I10" s="65" t="n">
        <f aca="false">E10-B10</f>
        <v>0</v>
      </c>
      <c r="J10" s="66"/>
    </row>
    <row r="11" customFormat="false" ht="83.55" hidden="false" customHeight="true" outlineLevel="0" collapsed="false">
      <c r="A11" s="62" t="s">
        <v>73</v>
      </c>
      <c r="B11" s="72" t="n">
        <f aca="false">B49</f>
        <v>0</v>
      </c>
      <c r="C11" s="72" t="n">
        <f aca="false">C49</f>
        <v>0</v>
      </c>
      <c r="D11" s="73" t="n">
        <f aca="false">C11/C12*100</f>
        <v>0</v>
      </c>
      <c r="E11" s="72"/>
      <c r="F11" s="73"/>
      <c r="G11" s="72" t="n">
        <f aca="false">E11-C11</f>
        <v>0</v>
      </c>
      <c r="H11" s="64"/>
      <c r="I11" s="65" t="n">
        <f aca="false">E11-B11</f>
        <v>0</v>
      </c>
      <c r="J11" s="66"/>
    </row>
    <row r="12" customFormat="false" ht="13.8" hidden="false" customHeight="false" outlineLevel="0" collapsed="false">
      <c r="A12" s="74" t="s">
        <v>74</v>
      </c>
      <c r="B12" s="75" t="n">
        <f aca="false">B5+B8+B10+B11+B9</f>
        <v>2263780024.57</v>
      </c>
      <c r="C12" s="75" t="n">
        <f aca="false">C5+C8+C10+C11+C9</f>
        <v>2253113512.25</v>
      </c>
      <c r="D12" s="76" t="n">
        <f aca="false">D5+D8+D9+D10+D11</f>
        <v>100</v>
      </c>
      <c r="E12" s="75" t="n">
        <f aca="false">E8+E5+E9</f>
        <v>1936467110</v>
      </c>
      <c r="F12" s="75" t="n">
        <f aca="false">F8+F5+F9</f>
        <v>100</v>
      </c>
      <c r="G12" s="75" t="n">
        <f aca="false">G8+G5+G9+G10+G11</f>
        <v>-316646402.25</v>
      </c>
      <c r="H12" s="64" t="n">
        <f aca="false">G12/C12*100</f>
        <v>-14.0537261229147</v>
      </c>
      <c r="I12" s="75" t="n">
        <f aca="false">I8+I5+I9+I10+I11</f>
        <v>-327312914.57</v>
      </c>
      <c r="J12" s="66" t="n">
        <f aca="false">I12/B12*100</f>
        <v>-14.4586890518292</v>
      </c>
      <c r="K12" s="77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77"/>
      <c r="GB12" s="77"/>
      <c r="GC12" s="77"/>
      <c r="GD12" s="77"/>
      <c r="GE12" s="77"/>
      <c r="GF12" s="77"/>
      <c r="GG12" s="77"/>
      <c r="GH12" s="77"/>
      <c r="GI12" s="77"/>
      <c r="GJ12" s="77"/>
      <c r="GK12" s="77"/>
      <c r="GL12" s="77"/>
      <c r="GM12" s="77"/>
      <c r="GN12" s="77"/>
      <c r="GO12" s="77"/>
      <c r="GP12" s="77"/>
      <c r="GQ12" s="77"/>
      <c r="GR12" s="77"/>
      <c r="GS12" s="77"/>
      <c r="GT12" s="77"/>
      <c r="GU12" s="77"/>
      <c r="GV12" s="77"/>
      <c r="GW12" s="77"/>
      <c r="GX12" s="77"/>
      <c r="GY12" s="77"/>
      <c r="GZ12" s="77"/>
      <c r="HA12" s="77"/>
      <c r="HB12" s="77"/>
      <c r="HC12" s="77"/>
      <c r="HD12" s="77"/>
      <c r="HE12" s="77"/>
      <c r="HF12" s="77"/>
      <c r="HG12" s="77"/>
      <c r="HH12" s="77"/>
      <c r="HI12" s="77"/>
      <c r="HJ12" s="77"/>
      <c r="HK12" s="77"/>
      <c r="HL12" s="77"/>
      <c r="HM12" s="77"/>
      <c r="HN12" s="77"/>
      <c r="HO12" s="77"/>
      <c r="HP12" s="77"/>
      <c r="HQ12" s="77"/>
      <c r="HR12" s="77"/>
      <c r="HS12" s="77"/>
      <c r="HT12" s="77"/>
      <c r="HU12" s="77"/>
      <c r="HV12" s="77"/>
      <c r="HW12" s="77"/>
      <c r="HX12" s="77"/>
      <c r="HY12" s="77"/>
      <c r="HZ12" s="77"/>
      <c r="IA12" s="77"/>
      <c r="IB12" s="77"/>
      <c r="IC12" s="77"/>
      <c r="ID12" s="77"/>
      <c r="IE12" s="77"/>
      <c r="IF12" s="77"/>
      <c r="IG12" s="77"/>
      <c r="IH12" s="77"/>
      <c r="II12" s="77"/>
      <c r="IJ12" s="77"/>
      <c r="IK12" s="77"/>
      <c r="IL12" s="77"/>
      <c r="IM12" s="77"/>
      <c r="IN12" s="77"/>
      <c r="IO12" s="77"/>
      <c r="IP12" s="77"/>
      <c r="IQ12" s="77"/>
      <c r="IR12" s="77"/>
      <c r="IS12" s="77"/>
      <c r="IT12" s="77"/>
      <c r="IU12" s="77"/>
      <c r="IV12" s="77"/>
      <c r="IW12" s="77"/>
      <c r="IX12" s="77"/>
      <c r="IY12" s="77"/>
      <c r="IZ12" s="77"/>
      <c r="JA12" s="77"/>
      <c r="JB12" s="77"/>
      <c r="JC12" s="77"/>
      <c r="JD12" s="77"/>
      <c r="JE12" s="77"/>
      <c r="JF12" s="77"/>
      <c r="JG12" s="77"/>
      <c r="JH12" s="77"/>
      <c r="JI12" s="77"/>
      <c r="JJ12" s="77"/>
      <c r="JK12" s="77"/>
      <c r="JL12" s="77"/>
      <c r="JM12" s="77"/>
      <c r="JN12" s="77"/>
      <c r="JO12" s="77"/>
      <c r="JP12" s="77"/>
      <c r="JQ12" s="77"/>
      <c r="JR12" s="77"/>
      <c r="JS12" s="77"/>
      <c r="JT12" s="77"/>
      <c r="JU12" s="77"/>
      <c r="JV12" s="77"/>
      <c r="JW12" s="77"/>
      <c r="JX12" s="77"/>
      <c r="JY12" s="77"/>
      <c r="JZ12" s="77"/>
      <c r="KA12" s="77"/>
      <c r="KB12" s="77"/>
      <c r="KC12" s="77"/>
      <c r="KD12" s="77"/>
      <c r="KE12" s="77"/>
      <c r="KF12" s="77"/>
      <c r="KG12" s="77"/>
      <c r="KH12" s="77"/>
      <c r="KI12" s="77"/>
      <c r="KJ12" s="77"/>
      <c r="KK12" s="77"/>
      <c r="KL12" s="77"/>
      <c r="KM12" s="77"/>
      <c r="KN12" s="77"/>
      <c r="KO12" s="77"/>
      <c r="KP12" s="77"/>
      <c r="KQ12" s="77"/>
      <c r="KR12" s="77"/>
      <c r="KS12" s="77"/>
      <c r="KT12" s="77"/>
      <c r="KU12" s="77"/>
      <c r="KV12" s="77"/>
      <c r="KW12" s="77"/>
      <c r="KX12" s="77"/>
      <c r="KY12" s="77"/>
      <c r="KZ12" s="77"/>
      <c r="LA12" s="77"/>
      <c r="LB12" s="77"/>
      <c r="LC12" s="77"/>
      <c r="LD12" s="77"/>
      <c r="LE12" s="77"/>
      <c r="LF12" s="77"/>
      <c r="LG12" s="77"/>
      <c r="LH12" s="77"/>
      <c r="LI12" s="77"/>
      <c r="LJ12" s="77"/>
      <c r="LK12" s="77"/>
      <c r="LL12" s="77"/>
      <c r="LM12" s="77"/>
      <c r="LN12" s="77"/>
      <c r="LO12" s="77"/>
      <c r="LP12" s="77"/>
      <c r="LQ12" s="77"/>
      <c r="LR12" s="77"/>
      <c r="LS12" s="77"/>
      <c r="LT12" s="77"/>
      <c r="LU12" s="77"/>
      <c r="LV12" s="77"/>
      <c r="LW12" s="77"/>
      <c r="LX12" s="77"/>
      <c r="LY12" s="77"/>
      <c r="LZ12" s="77"/>
      <c r="MA12" s="77"/>
      <c r="MB12" s="77"/>
      <c r="MC12" s="77"/>
      <c r="MD12" s="77"/>
      <c r="ME12" s="77"/>
      <c r="MF12" s="77"/>
      <c r="MG12" s="77"/>
      <c r="MH12" s="77"/>
      <c r="MI12" s="77"/>
      <c r="MJ12" s="77"/>
      <c r="MK12" s="77"/>
      <c r="ML12" s="77"/>
      <c r="MM12" s="77"/>
      <c r="MN12" s="77"/>
      <c r="MO12" s="77"/>
      <c r="MP12" s="77"/>
      <c r="MQ12" s="77"/>
      <c r="MR12" s="77"/>
      <c r="MS12" s="77"/>
      <c r="MT12" s="77"/>
      <c r="MU12" s="77"/>
      <c r="MV12" s="77"/>
      <c r="MW12" s="77"/>
      <c r="MX12" s="77"/>
      <c r="MY12" s="77"/>
      <c r="MZ12" s="77"/>
      <c r="NA12" s="77"/>
      <c r="NB12" s="77"/>
      <c r="NC12" s="77"/>
      <c r="ND12" s="77"/>
      <c r="NE12" s="77"/>
      <c r="NF12" s="77"/>
      <c r="NG12" s="77"/>
      <c r="NH12" s="77"/>
      <c r="NI12" s="77"/>
      <c r="NJ12" s="77"/>
      <c r="NK12" s="77"/>
      <c r="NL12" s="77"/>
      <c r="NM12" s="77"/>
      <c r="NN12" s="77"/>
      <c r="NO12" s="77"/>
      <c r="NP12" s="77"/>
      <c r="NQ12" s="77"/>
      <c r="NR12" s="77"/>
      <c r="NS12" s="77"/>
      <c r="NT12" s="77"/>
      <c r="NU12" s="77"/>
      <c r="NV12" s="77"/>
      <c r="NW12" s="77"/>
      <c r="NX12" s="77"/>
      <c r="NY12" s="77"/>
      <c r="NZ12" s="77"/>
      <c r="OA12" s="77"/>
      <c r="OB12" s="77"/>
      <c r="OC12" s="77"/>
      <c r="OD12" s="77"/>
      <c r="OE12" s="77"/>
      <c r="OF12" s="77"/>
      <c r="OG12" s="77"/>
      <c r="OH12" s="77"/>
      <c r="OI12" s="77"/>
      <c r="OJ12" s="77"/>
      <c r="OK12" s="77"/>
      <c r="OL12" s="77"/>
      <c r="OM12" s="77"/>
      <c r="ON12" s="77"/>
      <c r="OO12" s="77"/>
      <c r="OP12" s="77"/>
      <c r="OQ12" s="77"/>
      <c r="OR12" s="77"/>
      <c r="OS12" s="77"/>
      <c r="OT12" s="77"/>
      <c r="OU12" s="77"/>
      <c r="OV12" s="77"/>
      <c r="OW12" s="77"/>
      <c r="OX12" s="77"/>
      <c r="OY12" s="77"/>
      <c r="OZ12" s="77"/>
      <c r="PA12" s="77"/>
      <c r="PB12" s="77"/>
      <c r="PC12" s="77"/>
      <c r="PD12" s="77"/>
      <c r="PE12" s="77"/>
      <c r="PF12" s="77"/>
      <c r="PG12" s="77"/>
      <c r="PH12" s="77"/>
      <c r="PI12" s="77"/>
      <c r="PJ12" s="77"/>
      <c r="PK12" s="77"/>
      <c r="PL12" s="77"/>
      <c r="PM12" s="77"/>
      <c r="PN12" s="77"/>
      <c r="PO12" s="77"/>
      <c r="PP12" s="77"/>
      <c r="PQ12" s="77"/>
      <c r="PR12" s="77"/>
      <c r="PS12" s="77"/>
      <c r="PT12" s="77"/>
      <c r="PU12" s="77"/>
      <c r="PV12" s="77"/>
      <c r="PW12" s="77"/>
      <c r="PX12" s="77"/>
      <c r="PY12" s="77"/>
      <c r="PZ12" s="77"/>
      <c r="QA12" s="77"/>
      <c r="QB12" s="77"/>
      <c r="QC12" s="77"/>
      <c r="QD12" s="77"/>
      <c r="QE12" s="77"/>
      <c r="QF12" s="77"/>
      <c r="QG12" s="77"/>
      <c r="QH12" s="77"/>
      <c r="QI12" s="77"/>
      <c r="QJ12" s="77"/>
      <c r="QK12" s="77"/>
      <c r="QL12" s="77"/>
      <c r="QM12" s="77"/>
      <c r="QN12" s="77"/>
      <c r="QO12" s="77"/>
      <c r="QP12" s="77"/>
      <c r="QQ12" s="77"/>
      <c r="QR12" s="77"/>
      <c r="QS12" s="77"/>
      <c r="QT12" s="77"/>
      <c r="QU12" s="77"/>
      <c r="QV12" s="77"/>
      <c r="QW12" s="77"/>
      <c r="QX12" s="77"/>
      <c r="QY12" s="77"/>
      <c r="QZ12" s="77"/>
      <c r="RA12" s="77"/>
      <c r="RB12" s="77"/>
      <c r="RC12" s="77"/>
      <c r="RD12" s="77"/>
      <c r="RE12" s="77"/>
      <c r="RF12" s="77"/>
      <c r="RG12" s="77"/>
      <c r="RH12" s="77"/>
      <c r="RI12" s="77"/>
      <c r="RJ12" s="77"/>
      <c r="RK12" s="77"/>
      <c r="RL12" s="77"/>
      <c r="RM12" s="77"/>
      <c r="RN12" s="77"/>
      <c r="RO12" s="77"/>
      <c r="RP12" s="77"/>
      <c r="RQ12" s="77"/>
      <c r="RR12" s="77"/>
      <c r="RS12" s="77"/>
      <c r="RT12" s="77"/>
      <c r="RU12" s="77"/>
      <c r="RV12" s="77"/>
      <c r="RW12" s="77"/>
      <c r="RX12" s="77"/>
      <c r="RY12" s="77"/>
      <c r="RZ12" s="77"/>
      <c r="SA12" s="77"/>
      <c r="SB12" s="77"/>
      <c r="SC12" s="77"/>
      <c r="SD12" s="77"/>
      <c r="SE12" s="77"/>
      <c r="SF12" s="77"/>
      <c r="SG12" s="77"/>
      <c r="SH12" s="77"/>
      <c r="SI12" s="77"/>
      <c r="SJ12" s="77"/>
      <c r="SK12" s="77"/>
      <c r="SL12" s="77"/>
      <c r="SM12" s="77"/>
      <c r="SN12" s="77"/>
      <c r="SO12" s="77"/>
      <c r="SP12" s="77"/>
      <c r="SQ12" s="77"/>
      <c r="SR12" s="77"/>
      <c r="SS12" s="77"/>
      <c r="ST12" s="77"/>
      <c r="SU12" s="77"/>
      <c r="SV12" s="77"/>
      <c r="SW12" s="77"/>
      <c r="SX12" s="77"/>
      <c r="SY12" s="77"/>
      <c r="SZ12" s="77"/>
      <c r="TA12" s="77"/>
      <c r="TB12" s="77"/>
      <c r="TC12" s="77"/>
      <c r="TD12" s="77"/>
      <c r="TE12" s="77"/>
      <c r="TF12" s="77"/>
      <c r="TG12" s="77"/>
      <c r="TH12" s="77"/>
      <c r="TI12" s="77"/>
      <c r="TJ12" s="77"/>
      <c r="TK12" s="77"/>
      <c r="TL12" s="77"/>
      <c r="TM12" s="77"/>
      <c r="TN12" s="77"/>
      <c r="TO12" s="77"/>
      <c r="TP12" s="77"/>
      <c r="TQ12" s="77"/>
      <c r="TR12" s="77"/>
      <c r="TS12" s="77"/>
      <c r="TT12" s="77"/>
      <c r="TU12" s="77"/>
      <c r="TV12" s="77"/>
      <c r="TW12" s="77"/>
      <c r="TX12" s="77"/>
      <c r="TY12" s="77"/>
      <c r="TZ12" s="77"/>
      <c r="UA12" s="77"/>
      <c r="UB12" s="77"/>
      <c r="UC12" s="77"/>
      <c r="UD12" s="77"/>
      <c r="UE12" s="77"/>
      <c r="UF12" s="77"/>
      <c r="UG12" s="77"/>
      <c r="UH12" s="77"/>
      <c r="UI12" s="77"/>
      <c r="UJ12" s="77"/>
      <c r="UK12" s="77"/>
      <c r="UL12" s="77"/>
      <c r="UM12" s="77"/>
      <c r="UN12" s="77"/>
      <c r="UO12" s="77"/>
      <c r="UP12" s="77"/>
      <c r="UQ12" s="77"/>
      <c r="UR12" s="77"/>
      <c r="US12" s="77"/>
      <c r="UT12" s="77"/>
      <c r="UU12" s="77"/>
      <c r="UV12" s="77"/>
      <c r="UW12" s="77"/>
      <c r="UX12" s="77"/>
      <c r="UY12" s="77"/>
      <c r="UZ12" s="77"/>
      <c r="VA12" s="77"/>
      <c r="VB12" s="77"/>
      <c r="VC12" s="77"/>
      <c r="VD12" s="77"/>
      <c r="VE12" s="77"/>
      <c r="VF12" s="77"/>
      <c r="VG12" s="77"/>
      <c r="VH12" s="77"/>
      <c r="VI12" s="77"/>
      <c r="VJ12" s="77"/>
      <c r="VK12" s="77"/>
      <c r="VL12" s="77"/>
      <c r="VM12" s="77"/>
      <c r="VN12" s="77"/>
      <c r="VO12" s="77"/>
      <c r="VP12" s="77"/>
      <c r="VQ12" s="77"/>
      <c r="VR12" s="77"/>
      <c r="VS12" s="77"/>
      <c r="VT12" s="77"/>
      <c r="VU12" s="77"/>
      <c r="VV12" s="77"/>
      <c r="VW12" s="77"/>
      <c r="VX12" s="77"/>
      <c r="VY12" s="77"/>
      <c r="VZ12" s="77"/>
      <c r="WA12" s="77"/>
      <c r="WB12" s="77"/>
      <c r="WC12" s="77"/>
      <c r="WD12" s="77"/>
      <c r="WE12" s="77"/>
      <c r="WF12" s="77"/>
      <c r="WG12" s="77"/>
      <c r="WH12" s="77"/>
      <c r="WI12" s="77"/>
      <c r="WJ12" s="77"/>
      <c r="WK12" s="77"/>
      <c r="WL12" s="77"/>
      <c r="WM12" s="77"/>
      <c r="WN12" s="77"/>
      <c r="WO12" s="77"/>
      <c r="WP12" s="77"/>
      <c r="WQ12" s="77"/>
      <c r="WR12" s="77"/>
      <c r="WS12" s="77"/>
      <c r="WT12" s="77"/>
      <c r="WU12" s="77"/>
      <c r="WV12" s="77"/>
      <c r="WW12" s="77"/>
      <c r="WX12" s="77"/>
      <c r="WY12" s="77"/>
      <c r="WZ12" s="77"/>
      <c r="XA12" s="77"/>
      <c r="XB12" s="77"/>
      <c r="XC12" s="77"/>
      <c r="XD12" s="77"/>
      <c r="XE12" s="77"/>
      <c r="XF12" s="77"/>
      <c r="XG12" s="77"/>
      <c r="XH12" s="77"/>
      <c r="XI12" s="77"/>
      <c r="XJ12" s="77"/>
      <c r="XK12" s="77"/>
      <c r="XL12" s="77"/>
      <c r="XM12" s="77"/>
      <c r="XN12" s="77"/>
      <c r="XO12" s="77"/>
      <c r="XP12" s="77"/>
      <c r="XQ12" s="77"/>
      <c r="XR12" s="77"/>
      <c r="XS12" s="77"/>
      <c r="XT12" s="77"/>
      <c r="XU12" s="77"/>
      <c r="XV12" s="77"/>
      <c r="XW12" s="77"/>
      <c r="XX12" s="77"/>
      <c r="XY12" s="77"/>
      <c r="XZ12" s="77"/>
      <c r="YA12" s="77"/>
      <c r="YB12" s="77"/>
      <c r="YC12" s="77"/>
      <c r="YD12" s="77"/>
      <c r="YE12" s="77"/>
      <c r="YF12" s="77"/>
      <c r="YG12" s="77"/>
      <c r="YH12" s="77"/>
      <c r="YI12" s="77"/>
      <c r="YJ12" s="77"/>
      <c r="YK12" s="77"/>
      <c r="YL12" s="77"/>
      <c r="YM12" s="77"/>
      <c r="YN12" s="77"/>
      <c r="YO12" s="77"/>
      <c r="YP12" s="77"/>
      <c r="YQ12" s="77"/>
      <c r="YR12" s="77"/>
      <c r="YS12" s="77"/>
      <c r="YT12" s="77"/>
      <c r="YU12" s="77"/>
      <c r="YV12" s="77"/>
      <c r="YW12" s="77"/>
      <c r="YX12" s="77"/>
      <c r="YY12" s="77"/>
      <c r="YZ12" s="77"/>
      <c r="ZA12" s="77"/>
      <c r="ZB12" s="77"/>
      <c r="ZC12" s="77"/>
      <c r="ZD12" s="77"/>
      <c r="ZE12" s="77"/>
      <c r="ZF12" s="77"/>
      <c r="ZG12" s="77"/>
      <c r="ZH12" s="77"/>
      <c r="ZI12" s="77"/>
      <c r="ZJ12" s="77"/>
      <c r="ZK12" s="77"/>
      <c r="ZL12" s="77"/>
      <c r="ZM12" s="77"/>
      <c r="ZN12" s="77"/>
      <c r="ZO12" s="77"/>
      <c r="ZP12" s="77"/>
      <c r="ZQ12" s="77"/>
      <c r="ZR12" s="77"/>
      <c r="ZS12" s="77"/>
      <c r="ZT12" s="77"/>
      <c r="ZU12" s="77"/>
      <c r="ZV12" s="77"/>
      <c r="ZW12" s="77"/>
      <c r="ZX12" s="77"/>
      <c r="ZY12" s="77"/>
      <c r="ZZ12" s="77"/>
      <c r="AAA12" s="77"/>
      <c r="AAB12" s="77"/>
      <c r="AAC12" s="77"/>
      <c r="AAD12" s="77"/>
      <c r="AAE12" s="77"/>
      <c r="AAF12" s="77"/>
      <c r="AAG12" s="77"/>
      <c r="AAH12" s="77"/>
      <c r="AAI12" s="77"/>
      <c r="AAJ12" s="77"/>
      <c r="AAK12" s="77"/>
      <c r="AAL12" s="77"/>
      <c r="AAM12" s="77"/>
      <c r="AAN12" s="77"/>
      <c r="AAO12" s="77"/>
      <c r="AAP12" s="77"/>
      <c r="AAQ12" s="77"/>
      <c r="AAR12" s="77"/>
      <c r="AAS12" s="77"/>
      <c r="AAT12" s="77"/>
      <c r="AAU12" s="77"/>
      <c r="AAV12" s="77"/>
      <c r="AAW12" s="77"/>
      <c r="AAX12" s="77"/>
      <c r="AAY12" s="77"/>
      <c r="AAZ12" s="77"/>
      <c r="ABA12" s="77"/>
      <c r="ABB12" s="77"/>
      <c r="ABC12" s="77"/>
      <c r="ABD12" s="77"/>
      <c r="ABE12" s="77"/>
      <c r="ABF12" s="77"/>
      <c r="ABG12" s="77"/>
      <c r="ABH12" s="77"/>
      <c r="ABI12" s="77"/>
      <c r="ABJ12" s="77"/>
      <c r="ABK12" s="77"/>
      <c r="ABL12" s="77"/>
      <c r="ABM12" s="77"/>
      <c r="ABN12" s="77"/>
      <c r="ABO12" s="77"/>
      <c r="ABP12" s="77"/>
      <c r="ABQ12" s="77"/>
      <c r="ABR12" s="77"/>
      <c r="ABS12" s="77"/>
      <c r="ABT12" s="77"/>
      <c r="ABU12" s="77"/>
      <c r="ABV12" s="77"/>
      <c r="ABW12" s="77"/>
      <c r="ABX12" s="77"/>
      <c r="ABY12" s="77"/>
      <c r="ABZ12" s="77"/>
      <c r="ACA12" s="77"/>
      <c r="ACB12" s="77"/>
      <c r="ACC12" s="77"/>
      <c r="ACD12" s="77"/>
      <c r="ACE12" s="77"/>
      <c r="ACF12" s="77"/>
      <c r="ACG12" s="77"/>
      <c r="ACH12" s="77"/>
      <c r="ACI12" s="77"/>
      <c r="ACJ12" s="77"/>
      <c r="ACK12" s="77"/>
      <c r="ACL12" s="77"/>
      <c r="ACM12" s="77"/>
      <c r="ACN12" s="77"/>
      <c r="ACO12" s="77"/>
      <c r="ACP12" s="77"/>
      <c r="ACQ12" s="77"/>
      <c r="ACR12" s="77"/>
      <c r="ACS12" s="77"/>
      <c r="ACT12" s="77"/>
      <c r="ACU12" s="77"/>
      <c r="ACV12" s="77"/>
      <c r="ACW12" s="77"/>
      <c r="ACX12" s="77"/>
      <c r="ACY12" s="77"/>
      <c r="ACZ12" s="77"/>
      <c r="ADA12" s="77"/>
      <c r="ADB12" s="77"/>
      <c r="ADC12" s="77"/>
      <c r="ADD12" s="77"/>
      <c r="ADE12" s="77"/>
      <c r="ADF12" s="77"/>
      <c r="ADG12" s="77"/>
      <c r="ADH12" s="77"/>
      <c r="ADI12" s="77"/>
      <c r="ADJ12" s="77"/>
      <c r="ADK12" s="77"/>
      <c r="ADL12" s="77"/>
      <c r="ADM12" s="77"/>
      <c r="ADN12" s="77"/>
      <c r="ADO12" s="77"/>
      <c r="ADP12" s="77"/>
      <c r="ADQ12" s="77"/>
      <c r="ADR12" s="77"/>
      <c r="ADS12" s="77"/>
      <c r="ADT12" s="77"/>
      <c r="ADU12" s="77"/>
      <c r="ADV12" s="77"/>
      <c r="ADW12" s="77"/>
      <c r="ADX12" s="77"/>
      <c r="ADY12" s="77"/>
      <c r="ADZ12" s="77"/>
      <c r="AEA12" s="77"/>
      <c r="AEB12" s="77"/>
      <c r="AEC12" s="77"/>
      <c r="AED12" s="77"/>
      <c r="AEE12" s="77"/>
      <c r="AEF12" s="77"/>
      <c r="AEG12" s="77"/>
      <c r="AEH12" s="77"/>
      <c r="AEI12" s="77"/>
      <c r="AEJ12" s="77"/>
      <c r="AEK12" s="77"/>
      <c r="AEL12" s="77"/>
      <c r="AEM12" s="77"/>
      <c r="AEN12" s="77"/>
      <c r="AEO12" s="77"/>
      <c r="AEP12" s="77"/>
      <c r="AEQ12" s="77"/>
      <c r="AER12" s="77"/>
      <c r="AES12" s="77"/>
      <c r="AET12" s="77"/>
      <c r="AEU12" s="77"/>
      <c r="AEV12" s="77"/>
      <c r="AEW12" s="77"/>
      <c r="AEX12" s="77"/>
      <c r="AEY12" s="77"/>
      <c r="AEZ12" s="77"/>
      <c r="AFA12" s="77"/>
      <c r="AFB12" s="77"/>
      <c r="AFC12" s="77"/>
      <c r="AFD12" s="77"/>
      <c r="AFE12" s="77"/>
      <c r="AFF12" s="77"/>
      <c r="AFG12" s="77"/>
      <c r="AFH12" s="77"/>
      <c r="AFI12" s="77"/>
      <c r="AFJ12" s="77"/>
      <c r="AFK12" s="77"/>
      <c r="AFL12" s="77"/>
      <c r="AFM12" s="77"/>
      <c r="AFN12" s="77"/>
      <c r="AFO12" s="77"/>
      <c r="AFP12" s="77"/>
      <c r="AFQ12" s="77"/>
      <c r="AFR12" s="77"/>
      <c r="AFS12" s="77"/>
      <c r="AFT12" s="77"/>
      <c r="AFU12" s="77"/>
      <c r="AFV12" s="77"/>
      <c r="AFW12" s="77"/>
      <c r="AFX12" s="77"/>
      <c r="AFY12" s="77"/>
      <c r="AFZ12" s="77"/>
      <c r="AGA12" s="77"/>
      <c r="AGB12" s="77"/>
      <c r="AGC12" s="77"/>
      <c r="AGD12" s="77"/>
      <c r="AGE12" s="77"/>
      <c r="AGF12" s="77"/>
      <c r="AGG12" s="77"/>
      <c r="AGH12" s="77"/>
      <c r="AGI12" s="77"/>
      <c r="AGJ12" s="77"/>
      <c r="AGK12" s="77"/>
      <c r="AGL12" s="77"/>
      <c r="AGM12" s="77"/>
      <c r="AGN12" s="77"/>
      <c r="AGO12" s="77"/>
      <c r="AGP12" s="77"/>
      <c r="AGQ12" s="77"/>
      <c r="AGR12" s="77"/>
      <c r="AGS12" s="77"/>
      <c r="AGT12" s="77"/>
      <c r="AGU12" s="77"/>
      <c r="AGV12" s="77"/>
      <c r="AGW12" s="77"/>
      <c r="AGX12" s="77"/>
      <c r="AGY12" s="77"/>
      <c r="AGZ12" s="77"/>
      <c r="AHA12" s="77"/>
      <c r="AHB12" s="77"/>
      <c r="AHC12" s="77"/>
      <c r="AHD12" s="77"/>
      <c r="AHE12" s="77"/>
      <c r="AHF12" s="77"/>
      <c r="AHG12" s="77"/>
      <c r="AHH12" s="77"/>
      <c r="AHI12" s="77"/>
      <c r="AHJ12" s="77"/>
      <c r="AHK12" s="77"/>
      <c r="AHL12" s="77"/>
      <c r="AHM12" s="77"/>
      <c r="AHN12" s="77"/>
      <c r="AHO12" s="77"/>
      <c r="AHP12" s="77"/>
      <c r="AHQ12" s="77"/>
      <c r="AHR12" s="77"/>
      <c r="AHS12" s="77"/>
      <c r="AHT12" s="77"/>
      <c r="AHU12" s="77"/>
      <c r="AHV12" s="77"/>
      <c r="AHW12" s="77"/>
      <c r="AHX12" s="77"/>
      <c r="AHY12" s="77"/>
      <c r="AHZ12" s="77"/>
      <c r="AIA12" s="77"/>
      <c r="AIB12" s="77"/>
      <c r="AIC12" s="77"/>
      <c r="AID12" s="77"/>
      <c r="AIE12" s="77"/>
      <c r="AIF12" s="77"/>
      <c r="AIG12" s="77"/>
      <c r="AIH12" s="77"/>
      <c r="AII12" s="77"/>
      <c r="AIJ12" s="77"/>
      <c r="AIK12" s="77"/>
      <c r="AIL12" s="77"/>
      <c r="AIM12" s="77"/>
      <c r="AIN12" s="77"/>
      <c r="AIO12" s="77"/>
      <c r="AIP12" s="77"/>
      <c r="AIQ12" s="77"/>
      <c r="AIR12" s="77"/>
      <c r="AIS12" s="77"/>
      <c r="AIT12" s="77"/>
      <c r="AIU12" s="77"/>
      <c r="AIV12" s="77"/>
      <c r="AIW12" s="77"/>
      <c r="AIX12" s="77"/>
      <c r="AIY12" s="77"/>
      <c r="AIZ12" s="77"/>
      <c r="AJA12" s="77"/>
      <c r="AJB12" s="77"/>
      <c r="AJC12" s="77"/>
      <c r="AJD12" s="77"/>
      <c r="AJE12" s="77"/>
      <c r="AJF12" s="77"/>
      <c r="AJG12" s="77"/>
      <c r="AJH12" s="77"/>
      <c r="AJI12" s="77"/>
      <c r="AJJ12" s="77"/>
      <c r="AJK12" s="77"/>
      <c r="AJL12" s="77"/>
      <c r="AJM12" s="77"/>
      <c r="AJN12" s="77"/>
      <c r="AJO12" s="77"/>
      <c r="AJP12" s="77"/>
      <c r="AJQ12" s="77"/>
      <c r="AJR12" s="77"/>
      <c r="AJS12" s="77"/>
      <c r="AJT12" s="77"/>
      <c r="AJU12" s="77"/>
      <c r="AJV12" s="77"/>
      <c r="AJW12" s="77"/>
      <c r="AJX12" s="77"/>
      <c r="AJY12" s="77"/>
      <c r="AJZ12" s="77"/>
      <c r="AKA12" s="77"/>
      <c r="AKB12" s="77"/>
      <c r="AKC12" s="77"/>
      <c r="AKD12" s="77"/>
      <c r="AKE12" s="77"/>
      <c r="AKF12" s="77"/>
      <c r="AKG12" s="77"/>
      <c r="AKH12" s="77"/>
      <c r="AKI12" s="77"/>
      <c r="AKJ12" s="77"/>
      <c r="AKK12" s="77"/>
      <c r="AKL12" s="77"/>
      <c r="AKM12" s="77"/>
      <c r="AKN12" s="77"/>
      <c r="AKO12" s="77"/>
      <c r="AKP12" s="77"/>
      <c r="AKQ12" s="77"/>
      <c r="AKR12" s="77"/>
      <c r="AKS12" s="77"/>
      <c r="AKT12" s="77"/>
      <c r="AKU12" s="77"/>
      <c r="AKV12" s="77"/>
      <c r="AKW12" s="77"/>
      <c r="AKX12" s="77"/>
      <c r="AKY12" s="77"/>
      <c r="AKZ12" s="77"/>
      <c r="ALA12" s="77"/>
      <c r="ALB12" s="77"/>
      <c r="ALC12" s="77"/>
      <c r="ALD12" s="77"/>
      <c r="ALE12" s="77"/>
      <c r="ALF12" s="77"/>
      <c r="ALG12" s="77"/>
      <c r="ALH12" s="77"/>
      <c r="ALI12" s="77"/>
      <c r="ALJ12" s="77"/>
      <c r="ALK12" s="77"/>
      <c r="ALL12" s="77"/>
      <c r="ALM12" s="77"/>
      <c r="ALN12" s="77"/>
      <c r="ALO12" s="77"/>
      <c r="ALP12" s="77"/>
      <c r="ALQ12" s="77"/>
      <c r="ALR12" s="77"/>
      <c r="ALS12" s="77"/>
      <c r="ALT12" s="77"/>
      <c r="ALU12" s="77"/>
      <c r="ALV12" s="77"/>
      <c r="ALW12" s="77"/>
      <c r="ALX12" s="77"/>
      <c r="ALY12" s="77"/>
      <c r="ALZ12" s="77"/>
      <c r="AMA12" s="77"/>
      <c r="AMB12" s="77"/>
      <c r="AMC12" s="77"/>
      <c r="AMD12" s="77"/>
      <c r="AME12" s="77"/>
      <c r="AMF12" s="77"/>
      <c r="AMG12" s="77"/>
      <c r="AMH12" s="77"/>
      <c r="AMI12" s="77"/>
      <c r="AMJ12" s="77"/>
    </row>
    <row r="13" customFormat="false" ht="24.75" hidden="false" customHeight="true" outlineLevel="0" collapsed="false">
      <c r="C13" s="47"/>
      <c r="L13" s="78"/>
    </row>
    <row r="14" customFormat="false" ht="13.8" hidden="false" customHeight="false" outlineLevel="0" collapsed="false">
      <c r="A14" s="79"/>
      <c r="B14" s="79"/>
      <c r="C14" s="79"/>
      <c r="D14" s="79"/>
      <c r="E14" s="79"/>
      <c r="F14" s="79"/>
      <c r="G14" s="79"/>
      <c r="H14" s="79"/>
      <c r="I14" s="79"/>
      <c r="J14" s="79"/>
    </row>
    <row r="15" customFormat="false" ht="13.8" hidden="false" customHeight="false" outlineLevel="0" collapsed="false">
      <c r="A15" s="79"/>
      <c r="B15" s="79"/>
      <c r="C15" s="79"/>
      <c r="D15" s="79"/>
      <c r="E15" s="79"/>
      <c r="F15" s="79"/>
      <c r="G15" s="79"/>
      <c r="H15" s="79"/>
      <c r="I15" s="79"/>
      <c r="J15" s="79"/>
    </row>
    <row r="16" customFormat="false" ht="23.85" hidden="false" customHeight="true" outlineLevel="0" collapsed="false">
      <c r="A16" s="79"/>
      <c r="B16" s="79"/>
      <c r="C16" s="79"/>
      <c r="D16" s="79"/>
      <c r="E16" s="79"/>
      <c r="F16" s="79"/>
      <c r="G16" s="79"/>
      <c r="H16" s="79"/>
      <c r="I16" s="79"/>
      <c r="J16" s="79"/>
    </row>
    <row r="17" customFormat="false" ht="12.65" hidden="false" customHeight="true" outlineLevel="0" collapsed="false">
      <c r="A17" s="79"/>
      <c r="B17" s="80"/>
      <c r="C17" s="81"/>
      <c r="D17" s="81"/>
      <c r="E17" s="81"/>
      <c r="F17" s="81"/>
      <c r="G17" s="81"/>
      <c r="H17" s="81"/>
      <c r="I17" s="81"/>
      <c r="J17" s="81"/>
    </row>
    <row r="18" customFormat="false" ht="15" hidden="false" customHeight="true" outlineLevel="0" collapsed="false">
      <c r="A18" s="82" t="s">
        <v>75</v>
      </c>
      <c r="B18" s="82"/>
      <c r="C18" s="82"/>
      <c r="D18" s="82"/>
      <c r="E18" s="82"/>
      <c r="F18" s="82"/>
      <c r="G18" s="82"/>
      <c r="H18" s="82"/>
      <c r="I18" s="82"/>
      <c r="J18" s="82"/>
    </row>
    <row r="20" customFormat="false" ht="32.8" hidden="false" customHeight="true" outlineLevel="0" collapsed="false">
      <c r="A20" s="3" t="s">
        <v>76</v>
      </c>
      <c r="B20" s="83" t="str">
        <f aca="false">'осн характ'!A6</f>
        <v>Решение Думы № 255 от 30.10.2025</v>
      </c>
      <c r="C20" s="3" t="s">
        <v>77</v>
      </c>
      <c r="D20" s="3"/>
      <c r="E20" s="4" t="s">
        <v>78</v>
      </c>
      <c r="F20" s="4"/>
      <c r="G20" s="4"/>
      <c r="H20" s="4"/>
      <c r="I20" s="4"/>
      <c r="J20" s="4"/>
      <c r="AMK20" s="70"/>
    </row>
    <row r="21" customFormat="false" ht="13.8" hidden="false" customHeight="false" outlineLevel="0" collapsed="false">
      <c r="A21" s="3"/>
      <c r="B21" s="83"/>
      <c r="C21" s="3"/>
      <c r="D21" s="3"/>
      <c r="E21" s="4" t="n">
        <f aca="false">'осн характ'!C5</f>
        <v>2026</v>
      </c>
      <c r="F21" s="4"/>
      <c r="G21" s="4" t="n">
        <f aca="false">'осн характ'!D5</f>
        <v>2027</v>
      </c>
      <c r="H21" s="4"/>
      <c r="I21" s="4" t="n">
        <f aca="false">'осн характ'!E5</f>
        <v>2028</v>
      </c>
      <c r="J21" s="4"/>
      <c r="AMK21" s="70"/>
    </row>
    <row r="22" customFormat="false" ht="13.8" hidden="false" customHeight="false" outlineLevel="0" collapsed="false">
      <c r="A22" s="3"/>
      <c r="B22" s="83" t="s">
        <v>65</v>
      </c>
      <c r="C22" s="4" t="s">
        <v>65</v>
      </c>
      <c r="D22" s="4" t="s">
        <v>66</v>
      </c>
      <c r="E22" s="4" t="s">
        <v>65</v>
      </c>
      <c r="F22" s="4" t="s">
        <v>66</v>
      </c>
      <c r="G22" s="4" t="s">
        <v>65</v>
      </c>
      <c r="H22" s="4" t="s">
        <v>66</v>
      </c>
      <c r="I22" s="4" t="s">
        <v>65</v>
      </c>
      <c r="J22" s="4" t="s">
        <v>66</v>
      </c>
    </row>
    <row r="23" customFormat="false" ht="44" hidden="false" customHeight="true" outlineLevel="0" collapsed="false">
      <c r="A23" s="84" t="s">
        <v>79</v>
      </c>
      <c r="B23" s="85" t="n">
        <f aca="false">B24+B34</f>
        <v>691105100.84</v>
      </c>
      <c r="C23" s="85" t="n">
        <f aca="false">C24+C34+C40</f>
        <v>707532890</v>
      </c>
      <c r="D23" s="86" t="n">
        <f aca="false">C23/$C$50*100</f>
        <v>31.2307968789969</v>
      </c>
      <c r="E23" s="85" t="n">
        <f aca="false">E24+E34</f>
        <v>782138310</v>
      </c>
      <c r="F23" s="86" t="n">
        <f aca="false">E23/$E$50*100</f>
        <v>40.3899609738272</v>
      </c>
      <c r="G23" s="85" t="n">
        <f aca="false">G24+G34+G40</f>
        <v>729563250</v>
      </c>
      <c r="H23" s="86" t="n">
        <f aca="false">G23/$G$50*100</f>
        <v>41.8523482509917</v>
      </c>
      <c r="I23" s="85" t="n">
        <f aca="false">I24+I34+I40</f>
        <v>809092580</v>
      </c>
      <c r="J23" s="87" t="n">
        <f aca="false">I23/$I$50*100</f>
        <v>43.6345448934554</v>
      </c>
      <c r="K23" s="88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/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88"/>
      <c r="IF23" s="88"/>
      <c r="IG23" s="88"/>
      <c r="IH23" s="88"/>
      <c r="II23" s="88"/>
      <c r="IJ23" s="88"/>
      <c r="IK23" s="88"/>
      <c r="IL23" s="88"/>
      <c r="IM23" s="88"/>
      <c r="IN23" s="88"/>
      <c r="IO23" s="88"/>
      <c r="IP23" s="88"/>
      <c r="IQ23" s="88"/>
      <c r="IR23" s="88"/>
      <c r="IS23" s="88"/>
      <c r="IT23" s="88"/>
      <c r="IU23" s="88"/>
      <c r="IV23" s="88"/>
      <c r="IW23" s="88"/>
      <c r="IX23" s="88"/>
      <c r="IY23" s="88"/>
      <c r="IZ23" s="88"/>
      <c r="JA23" s="88"/>
      <c r="JB23" s="88"/>
      <c r="JC23" s="88"/>
      <c r="JD23" s="88"/>
      <c r="JE23" s="88"/>
      <c r="JF23" s="88"/>
      <c r="JG23" s="88"/>
      <c r="JH23" s="88"/>
      <c r="JI23" s="88"/>
      <c r="JJ23" s="88"/>
      <c r="JK23" s="88"/>
      <c r="JL23" s="88"/>
      <c r="JM23" s="88"/>
      <c r="JN23" s="88"/>
      <c r="JO23" s="88"/>
      <c r="JP23" s="88"/>
      <c r="JQ23" s="88"/>
      <c r="JR23" s="88"/>
      <c r="JS23" s="88"/>
      <c r="JT23" s="88"/>
      <c r="JU23" s="88"/>
      <c r="JV23" s="88"/>
      <c r="JW23" s="88"/>
      <c r="JX23" s="88"/>
      <c r="JY23" s="88"/>
      <c r="JZ23" s="88"/>
      <c r="KA23" s="88"/>
      <c r="KB23" s="88"/>
      <c r="KC23" s="88"/>
      <c r="KD23" s="88"/>
      <c r="KE23" s="88"/>
      <c r="KF23" s="88"/>
      <c r="KG23" s="88"/>
      <c r="KH23" s="88"/>
      <c r="KI23" s="88"/>
      <c r="KJ23" s="88"/>
      <c r="KK23" s="88"/>
      <c r="KL23" s="88"/>
      <c r="KM23" s="88"/>
      <c r="KN23" s="88"/>
      <c r="KO23" s="88"/>
      <c r="KP23" s="88"/>
      <c r="KQ23" s="88"/>
      <c r="KR23" s="88"/>
      <c r="KS23" s="88"/>
      <c r="KT23" s="88"/>
      <c r="KU23" s="88"/>
      <c r="KV23" s="88"/>
      <c r="KW23" s="88"/>
      <c r="KX23" s="88"/>
      <c r="KY23" s="88"/>
      <c r="KZ23" s="88"/>
      <c r="LA23" s="88"/>
      <c r="LB23" s="88"/>
      <c r="LC23" s="88"/>
      <c r="LD23" s="88"/>
      <c r="LE23" s="88"/>
      <c r="LF23" s="88"/>
      <c r="LG23" s="88"/>
      <c r="LH23" s="88"/>
      <c r="LI23" s="88"/>
      <c r="LJ23" s="88"/>
      <c r="LK23" s="88"/>
      <c r="LL23" s="88"/>
      <c r="LM23" s="88"/>
      <c r="LN23" s="88"/>
      <c r="LO23" s="88"/>
      <c r="LP23" s="88"/>
      <c r="LQ23" s="88"/>
      <c r="LR23" s="88"/>
      <c r="LS23" s="88"/>
      <c r="LT23" s="88"/>
      <c r="LU23" s="88"/>
      <c r="LV23" s="88"/>
      <c r="LW23" s="88"/>
      <c r="LX23" s="88"/>
      <c r="LY23" s="88"/>
      <c r="LZ23" s="88"/>
      <c r="MA23" s="88"/>
      <c r="MB23" s="88"/>
      <c r="MC23" s="88"/>
      <c r="MD23" s="88"/>
      <c r="ME23" s="88"/>
      <c r="MF23" s="88"/>
      <c r="MG23" s="88"/>
      <c r="MH23" s="88"/>
      <c r="MI23" s="88"/>
      <c r="MJ23" s="88"/>
      <c r="MK23" s="88"/>
      <c r="ML23" s="88"/>
      <c r="MM23" s="88"/>
      <c r="MN23" s="88"/>
      <c r="MO23" s="88"/>
      <c r="MP23" s="88"/>
      <c r="MQ23" s="88"/>
      <c r="MR23" s="88"/>
      <c r="MS23" s="88"/>
      <c r="MT23" s="88"/>
      <c r="MU23" s="88"/>
      <c r="MV23" s="88"/>
      <c r="MW23" s="88"/>
      <c r="MX23" s="88"/>
      <c r="MY23" s="88"/>
      <c r="MZ23" s="88"/>
      <c r="NA23" s="88"/>
      <c r="NB23" s="88"/>
      <c r="NC23" s="88"/>
      <c r="ND23" s="88"/>
      <c r="NE23" s="88"/>
      <c r="NF23" s="88"/>
      <c r="NG23" s="88"/>
      <c r="NH23" s="88"/>
      <c r="NI23" s="88"/>
      <c r="NJ23" s="88"/>
      <c r="NK23" s="88"/>
      <c r="NL23" s="88"/>
      <c r="NM23" s="88"/>
      <c r="NN23" s="88"/>
      <c r="NO23" s="88"/>
      <c r="NP23" s="88"/>
      <c r="NQ23" s="88"/>
      <c r="NR23" s="88"/>
      <c r="NS23" s="88"/>
      <c r="NT23" s="88"/>
      <c r="NU23" s="88"/>
      <c r="NV23" s="88"/>
      <c r="NW23" s="88"/>
      <c r="NX23" s="88"/>
      <c r="NY23" s="88"/>
      <c r="NZ23" s="88"/>
      <c r="OA23" s="88"/>
      <c r="OB23" s="88"/>
      <c r="OC23" s="88"/>
      <c r="OD23" s="88"/>
      <c r="OE23" s="88"/>
      <c r="OF23" s="88"/>
      <c r="OG23" s="88"/>
      <c r="OH23" s="88"/>
      <c r="OI23" s="88"/>
      <c r="OJ23" s="88"/>
      <c r="OK23" s="88"/>
      <c r="OL23" s="88"/>
      <c r="OM23" s="88"/>
      <c r="ON23" s="88"/>
      <c r="OO23" s="88"/>
      <c r="OP23" s="88"/>
      <c r="OQ23" s="88"/>
      <c r="OR23" s="88"/>
      <c r="OS23" s="88"/>
      <c r="OT23" s="88"/>
      <c r="OU23" s="88"/>
      <c r="OV23" s="88"/>
      <c r="OW23" s="88"/>
      <c r="OX23" s="88"/>
      <c r="OY23" s="88"/>
      <c r="OZ23" s="88"/>
      <c r="PA23" s="88"/>
      <c r="PB23" s="88"/>
      <c r="PC23" s="88"/>
      <c r="PD23" s="88"/>
      <c r="PE23" s="88"/>
      <c r="PF23" s="88"/>
      <c r="PG23" s="88"/>
      <c r="PH23" s="88"/>
      <c r="PI23" s="88"/>
      <c r="PJ23" s="88"/>
      <c r="PK23" s="88"/>
      <c r="PL23" s="88"/>
      <c r="PM23" s="88"/>
      <c r="PN23" s="88"/>
      <c r="PO23" s="88"/>
      <c r="PP23" s="88"/>
      <c r="PQ23" s="88"/>
      <c r="PR23" s="88"/>
      <c r="PS23" s="88"/>
      <c r="PT23" s="88"/>
      <c r="PU23" s="88"/>
      <c r="PV23" s="88"/>
      <c r="PW23" s="88"/>
      <c r="PX23" s="88"/>
      <c r="PY23" s="88"/>
      <c r="PZ23" s="88"/>
      <c r="QA23" s="88"/>
      <c r="QB23" s="88"/>
      <c r="QC23" s="88"/>
      <c r="QD23" s="88"/>
      <c r="QE23" s="88"/>
      <c r="QF23" s="88"/>
      <c r="QG23" s="88"/>
      <c r="QH23" s="88"/>
      <c r="QI23" s="88"/>
      <c r="QJ23" s="88"/>
      <c r="QK23" s="88"/>
      <c r="QL23" s="88"/>
      <c r="QM23" s="88"/>
      <c r="QN23" s="88"/>
      <c r="QO23" s="88"/>
      <c r="QP23" s="88"/>
      <c r="QQ23" s="88"/>
      <c r="QR23" s="88"/>
      <c r="QS23" s="88"/>
      <c r="QT23" s="88"/>
      <c r="QU23" s="88"/>
      <c r="QV23" s="88"/>
      <c r="QW23" s="88"/>
      <c r="QX23" s="88"/>
      <c r="QY23" s="88"/>
      <c r="QZ23" s="88"/>
      <c r="RA23" s="88"/>
      <c r="RB23" s="88"/>
      <c r="RC23" s="88"/>
      <c r="RD23" s="88"/>
      <c r="RE23" s="88"/>
      <c r="RF23" s="88"/>
      <c r="RG23" s="88"/>
      <c r="RH23" s="88"/>
      <c r="RI23" s="88"/>
      <c r="RJ23" s="88"/>
      <c r="RK23" s="88"/>
      <c r="RL23" s="88"/>
      <c r="RM23" s="88"/>
      <c r="RN23" s="88"/>
      <c r="RO23" s="88"/>
      <c r="RP23" s="88"/>
      <c r="RQ23" s="88"/>
      <c r="RR23" s="88"/>
      <c r="RS23" s="88"/>
      <c r="RT23" s="88"/>
      <c r="RU23" s="88"/>
      <c r="RV23" s="88"/>
      <c r="RW23" s="88"/>
      <c r="RX23" s="88"/>
      <c r="RY23" s="88"/>
      <c r="RZ23" s="88"/>
      <c r="SA23" s="88"/>
      <c r="SB23" s="88"/>
      <c r="SC23" s="88"/>
      <c r="SD23" s="88"/>
      <c r="SE23" s="88"/>
      <c r="SF23" s="88"/>
      <c r="SG23" s="88"/>
      <c r="SH23" s="88"/>
      <c r="SI23" s="88"/>
      <c r="SJ23" s="88"/>
      <c r="SK23" s="88"/>
      <c r="SL23" s="88"/>
      <c r="SM23" s="88"/>
      <c r="SN23" s="88"/>
      <c r="SO23" s="88"/>
      <c r="SP23" s="88"/>
      <c r="SQ23" s="88"/>
      <c r="SR23" s="88"/>
      <c r="SS23" s="88"/>
      <c r="ST23" s="88"/>
      <c r="SU23" s="88"/>
      <c r="SV23" s="88"/>
      <c r="SW23" s="88"/>
      <c r="SX23" s="88"/>
      <c r="SY23" s="88"/>
      <c r="SZ23" s="88"/>
      <c r="TA23" s="88"/>
      <c r="TB23" s="88"/>
      <c r="TC23" s="88"/>
      <c r="TD23" s="88"/>
      <c r="TE23" s="88"/>
      <c r="TF23" s="88"/>
      <c r="TG23" s="88"/>
      <c r="TH23" s="88"/>
      <c r="TI23" s="88"/>
      <c r="TJ23" s="88"/>
      <c r="TK23" s="88"/>
      <c r="TL23" s="88"/>
      <c r="TM23" s="88"/>
      <c r="TN23" s="88"/>
      <c r="TO23" s="88"/>
      <c r="TP23" s="88"/>
      <c r="TQ23" s="88"/>
      <c r="TR23" s="88"/>
      <c r="TS23" s="88"/>
      <c r="TT23" s="88"/>
      <c r="TU23" s="88"/>
      <c r="TV23" s="88"/>
      <c r="TW23" s="88"/>
      <c r="TX23" s="88"/>
      <c r="TY23" s="88"/>
      <c r="TZ23" s="88"/>
      <c r="UA23" s="88"/>
      <c r="UB23" s="88"/>
      <c r="UC23" s="88"/>
      <c r="UD23" s="88"/>
      <c r="UE23" s="88"/>
      <c r="UF23" s="88"/>
      <c r="UG23" s="88"/>
      <c r="UH23" s="88"/>
      <c r="UI23" s="88"/>
      <c r="UJ23" s="88"/>
      <c r="UK23" s="88"/>
      <c r="UL23" s="88"/>
      <c r="UM23" s="88"/>
      <c r="UN23" s="88"/>
      <c r="UO23" s="88"/>
      <c r="UP23" s="88"/>
      <c r="UQ23" s="88"/>
      <c r="UR23" s="88"/>
      <c r="US23" s="88"/>
      <c r="UT23" s="88"/>
      <c r="UU23" s="88"/>
      <c r="UV23" s="88"/>
      <c r="UW23" s="88"/>
      <c r="UX23" s="88"/>
      <c r="UY23" s="88"/>
      <c r="UZ23" s="88"/>
      <c r="VA23" s="88"/>
      <c r="VB23" s="88"/>
      <c r="VC23" s="88"/>
      <c r="VD23" s="88"/>
      <c r="VE23" s="88"/>
      <c r="VF23" s="88"/>
      <c r="VG23" s="88"/>
      <c r="VH23" s="88"/>
      <c r="VI23" s="88"/>
      <c r="VJ23" s="88"/>
      <c r="VK23" s="88"/>
      <c r="VL23" s="88"/>
      <c r="VM23" s="88"/>
      <c r="VN23" s="88"/>
      <c r="VO23" s="88"/>
      <c r="VP23" s="88"/>
      <c r="VQ23" s="88"/>
      <c r="VR23" s="88"/>
      <c r="VS23" s="88"/>
      <c r="VT23" s="88"/>
      <c r="VU23" s="88"/>
      <c r="VV23" s="88"/>
      <c r="VW23" s="88"/>
      <c r="VX23" s="88"/>
      <c r="VY23" s="88"/>
      <c r="VZ23" s="88"/>
      <c r="WA23" s="88"/>
      <c r="WB23" s="88"/>
      <c r="WC23" s="88"/>
      <c r="WD23" s="88"/>
      <c r="WE23" s="88"/>
      <c r="WF23" s="88"/>
      <c r="WG23" s="88"/>
      <c r="WH23" s="88"/>
      <c r="WI23" s="88"/>
      <c r="WJ23" s="88"/>
      <c r="WK23" s="88"/>
      <c r="WL23" s="88"/>
      <c r="WM23" s="88"/>
      <c r="WN23" s="88"/>
      <c r="WO23" s="88"/>
      <c r="WP23" s="88"/>
      <c r="WQ23" s="88"/>
      <c r="WR23" s="88"/>
      <c r="WS23" s="88"/>
      <c r="WT23" s="88"/>
      <c r="WU23" s="88"/>
      <c r="WV23" s="88"/>
      <c r="WW23" s="88"/>
      <c r="WX23" s="88"/>
      <c r="WY23" s="88"/>
      <c r="WZ23" s="88"/>
      <c r="XA23" s="88"/>
      <c r="XB23" s="88"/>
      <c r="XC23" s="88"/>
      <c r="XD23" s="88"/>
      <c r="XE23" s="88"/>
      <c r="XF23" s="88"/>
      <c r="XG23" s="88"/>
      <c r="XH23" s="88"/>
      <c r="XI23" s="88"/>
      <c r="XJ23" s="88"/>
      <c r="XK23" s="88"/>
      <c r="XL23" s="88"/>
      <c r="XM23" s="88"/>
      <c r="XN23" s="88"/>
      <c r="XO23" s="88"/>
      <c r="XP23" s="88"/>
      <c r="XQ23" s="88"/>
      <c r="XR23" s="88"/>
      <c r="XS23" s="88"/>
      <c r="XT23" s="88"/>
      <c r="XU23" s="88"/>
      <c r="XV23" s="88"/>
      <c r="XW23" s="88"/>
      <c r="XX23" s="88"/>
      <c r="XY23" s="88"/>
      <c r="XZ23" s="88"/>
      <c r="YA23" s="88"/>
      <c r="YB23" s="88"/>
      <c r="YC23" s="88"/>
      <c r="YD23" s="88"/>
      <c r="YE23" s="88"/>
      <c r="YF23" s="88"/>
      <c r="YG23" s="88"/>
      <c r="YH23" s="88"/>
      <c r="YI23" s="88"/>
      <c r="YJ23" s="88"/>
      <c r="YK23" s="88"/>
      <c r="YL23" s="88"/>
      <c r="YM23" s="88"/>
      <c r="YN23" s="88"/>
      <c r="YO23" s="88"/>
      <c r="YP23" s="88"/>
      <c r="YQ23" s="88"/>
      <c r="YR23" s="88"/>
      <c r="YS23" s="88"/>
      <c r="YT23" s="88"/>
      <c r="YU23" s="88"/>
      <c r="YV23" s="88"/>
      <c r="YW23" s="88"/>
      <c r="YX23" s="88"/>
      <c r="YY23" s="88"/>
      <c r="YZ23" s="88"/>
      <c r="ZA23" s="88"/>
      <c r="ZB23" s="88"/>
      <c r="ZC23" s="88"/>
      <c r="ZD23" s="88"/>
      <c r="ZE23" s="88"/>
      <c r="ZF23" s="88"/>
      <c r="ZG23" s="88"/>
      <c r="ZH23" s="88"/>
      <c r="ZI23" s="88"/>
      <c r="ZJ23" s="88"/>
      <c r="ZK23" s="88"/>
      <c r="ZL23" s="88"/>
      <c r="ZM23" s="88"/>
      <c r="ZN23" s="88"/>
      <c r="ZO23" s="88"/>
      <c r="ZP23" s="88"/>
      <c r="ZQ23" s="88"/>
      <c r="ZR23" s="88"/>
      <c r="ZS23" s="88"/>
      <c r="ZT23" s="88"/>
      <c r="ZU23" s="88"/>
      <c r="ZV23" s="88"/>
      <c r="ZW23" s="88"/>
      <c r="ZX23" s="88"/>
      <c r="ZY23" s="88"/>
      <c r="ZZ23" s="88"/>
      <c r="AAA23" s="88"/>
      <c r="AAB23" s="88"/>
      <c r="AAC23" s="88"/>
      <c r="AAD23" s="88"/>
      <c r="AAE23" s="88"/>
      <c r="AAF23" s="88"/>
      <c r="AAG23" s="88"/>
      <c r="AAH23" s="88"/>
      <c r="AAI23" s="88"/>
      <c r="AAJ23" s="88"/>
      <c r="AAK23" s="88"/>
      <c r="AAL23" s="88"/>
      <c r="AAM23" s="88"/>
      <c r="AAN23" s="88"/>
      <c r="AAO23" s="88"/>
      <c r="AAP23" s="88"/>
      <c r="AAQ23" s="88"/>
      <c r="AAR23" s="88"/>
      <c r="AAS23" s="88"/>
      <c r="AAT23" s="88"/>
      <c r="AAU23" s="88"/>
      <c r="AAV23" s="88"/>
      <c r="AAW23" s="88"/>
      <c r="AAX23" s="88"/>
      <c r="AAY23" s="88"/>
      <c r="AAZ23" s="88"/>
      <c r="ABA23" s="88"/>
      <c r="ABB23" s="88"/>
      <c r="ABC23" s="88"/>
      <c r="ABD23" s="88"/>
      <c r="ABE23" s="88"/>
      <c r="ABF23" s="88"/>
      <c r="ABG23" s="88"/>
      <c r="ABH23" s="88"/>
      <c r="ABI23" s="88"/>
      <c r="ABJ23" s="88"/>
      <c r="ABK23" s="88"/>
      <c r="ABL23" s="88"/>
      <c r="ABM23" s="88"/>
      <c r="ABN23" s="88"/>
      <c r="ABO23" s="88"/>
      <c r="ABP23" s="88"/>
      <c r="ABQ23" s="88"/>
      <c r="ABR23" s="88"/>
      <c r="ABS23" s="88"/>
      <c r="ABT23" s="88"/>
      <c r="ABU23" s="88"/>
      <c r="ABV23" s="88"/>
      <c r="ABW23" s="88"/>
      <c r="ABX23" s="88"/>
      <c r="ABY23" s="88"/>
      <c r="ABZ23" s="88"/>
      <c r="ACA23" s="88"/>
      <c r="ACB23" s="88"/>
      <c r="ACC23" s="88"/>
      <c r="ACD23" s="88"/>
      <c r="ACE23" s="88"/>
      <c r="ACF23" s="88"/>
      <c r="ACG23" s="88"/>
      <c r="ACH23" s="88"/>
      <c r="ACI23" s="88"/>
      <c r="ACJ23" s="88"/>
      <c r="ACK23" s="88"/>
      <c r="ACL23" s="88"/>
      <c r="ACM23" s="88"/>
      <c r="ACN23" s="88"/>
      <c r="ACO23" s="88"/>
      <c r="ACP23" s="88"/>
      <c r="ACQ23" s="88"/>
      <c r="ACR23" s="88"/>
      <c r="ACS23" s="88"/>
      <c r="ACT23" s="88"/>
      <c r="ACU23" s="88"/>
      <c r="ACV23" s="88"/>
      <c r="ACW23" s="88"/>
      <c r="ACX23" s="88"/>
      <c r="ACY23" s="88"/>
      <c r="ACZ23" s="88"/>
      <c r="ADA23" s="88"/>
      <c r="ADB23" s="88"/>
      <c r="ADC23" s="88"/>
      <c r="ADD23" s="88"/>
      <c r="ADE23" s="88"/>
      <c r="ADF23" s="88"/>
      <c r="ADG23" s="88"/>
      <c r="ADH23" s="88"/>
      <c r="ADI23" s="88"/>
      <c r="ADJ23" s="88"/>
      <c r="ADK23" s="88"/>
      <c r="ADL23" s="88"/>
      <c r="ADM23" s="88"/>
      <c r="ADN23" s="88"/>
      <c r="ADO23" s="88"/>
      <c r="ADP23" s="88"/>
      <c r="ADQ23" s="88"/>
      <c r="ADR23" s="88"/>
      <c r="ADS23" s="88"/>
      <c r="ADT23" s="88"/>
      <c r="ADU23" s="88"/>
      <c r="ADV23" s="88"/>
      <c r="ADW23" s="88"/>
      <c r="ADX23" s="88"/>
      <c r="ADY23" s="88"/>
      <c r="ADZ23" s="88"/>
      <c r="AEA23" s="88"/>
      <c r="AEB23" s="88"/>
      <c r="AEC23" s="88"/>
      <c r="AED23" s="88"/>
      <c r="AEE23" s="88"/>
      <c r="AEF23" s="88"/>
      <c r="AEG23" s="88"/>
      <c r="AEH23" s="88"/>
      <c r="AEI23" s="88"/>
      <c r="AEJ23" s="88"/>
      <c r="AEK23" s="88"/>
      <c r="AEL23" s="88"/>
      <c r="AEM23" s="88"/>
      <c r="AEN23" s="88"/>
      <c r="AEO23" s="88"/>
      <c r="AEP23" s="88"/>
      <c r="AEQ23" s="88"/>
      <c r="AER23" s="88"/>
      <c r="AES23" s="88"/>
      <c r="AET23" s="88"/>
      <c r="AEU23" s="88"/>
      <c r="AEV23" s="88"/>
      <c r="AEW23" s="88"/>
      <c r="AEX23" s="88"/>
      <c r="AEY23" s="88"/>
      <c r="AEZ23" s="88"/>
      <c r="AFA23" s="88"/>
      <c r="AFB23" s="88"/>
      <c r="AFC23" s="88"/>
      <c r="AFD23" s="88"/>
      <c r="AFE23" s="88"/>
      <c r="AFF23" s="88"/>
      <c r="AFG23" s="88"/>
      <c r="AFH23" s="88"/>
      <c r="AFI23" s="88"/>
      <c r="AFJ23" s="88"/>
      <c r="AFK23" s="88"/>
      <c r="AFL23" s="88"/>
      <c r="AFM23" s="88"/>
      <c r="AFN23" s="88"/>
      <c r="AFO23" s="88"/>
      <c r="AFP23" s="88"/>
      <c r="AFQ23" s="88"/>
      <c r="AFR23" s="88"/>
      <c r="AFS23" s="88"/>
      <c r="AFT23" s="88"/>
      <c r="AFU23" s="88"/>
      <c r="AFV23" s="88"/>
      <c r="AFW23" s="88"/>
      <c r="AFX23" s="88"/>
      <c r="AFY23" s="88"/>
      <c r="AFZ23" s="88"/>
      <c r="AGA23" s="88"/>
      <c r="AGB23" s="88"/>
      <c r="AGC23" s="88"/>
      <c r="AGD23" s="88"/>
      <c r="AGE23" s="88"/>
      <c r="AGF23" s="88"/>
      <c r="AGG23" s="88"/>
      <c r="AGH23" s="88"/>
      <c r="AGI23" s="88"/>
      <c r="AGJ23" s="88"/>
      <c r="AGK23" s="88"/>
      <c r="AGL23" s="88"/>
      <c r="AGM23" s="88"/>
      <c r="AGN23" s="88"/>
      <c r="AGO23" s="88"/>
      <c r="AGP23" s="88"/>
      <c r="AGQ23" s="88"/>
      <c r="AGR23" s="88"/>
      <c r="AGS23" s="88"/>
      <c r="AGT23" s="88"/>
      <c r="AGU23" s="88"/>
      <c r="AGV23" s="88"/>
      <c r="AGW23" s="88"/>
      <c r="AGX23" s="88"/>
      <c r="AGY23" s="88"/>
      <c r="AGZ23" s="88"/>
      <c r="AHA23" s="88"/>
      <c r="AHB23" s="88"/>
      <c r="AHC23" s="88"/>
      <c r="AHD23" s="88"/>
      <c r="AHE23" s="88"/>
      <c r="AHF23" s="88"/>
      <c r="AHG23" s="88"/>
      <c r="AHH23" s="88"/>
      <c r="AHI23" s="88"/>
      <c r="AHJ23" s="88"/>
      <c r="AHK23" s="88"/>
      <c r="AHL23" s="88"/>
      <c r="AHM23" s="88"/>
      <c r="AHN23" s="88"/>
      <c r="AHO23" s="88"/>
      <c r="AHP23" s="88"/>
      <c r="AHQ23" s="88"/>
      <c r="AHR23" s="88"/>
      <c r="AHS23" s="88"/>
      <c r="AHT23" s="88"/>
      <c r="AHU23" s="88"/>
      <c r="AHV23" s="88"/>
      <c r="AHW23" s="88"/>
      <c r="AHX23" s="88"/>
      <c r="AHY23" s="88"/>
      <c r="AHZ23" s="88"/>
      <c r="AIA23" s="88"/>
      <c r="AIB23" s="88"/>
      <c r="AIC23" s="88"/>
      <c r="AID23" s="88"/>
      <c r="AIE23" s="88"/>
      <c r="AIF23" s="88"/>
      <c r="AIG23" s="88"/>
      <c r="AIH23" s="88"/>
      <c r="AII23" s="88"/>
      <c r="AIJ23" s="88"/>
      <c r="AIK23" s="88"/>
      <c r="AIL23" s="88"/>
      <c r="AIM23" s="88"/>
      <c r="AIN23" s="88"/>
      <c r="AIO23" s="88"/>
      <c r="AIP23" s="88"/>
      <c r="AIQ23" s="88"/>
      <c r="AIR23" s="88"/>
      <c r="AIS23" s="88"/>
      <c r="AIT23" s="88"/>
      <c r="AIU23" s="88"/>
      <c r="AIV23" s="88"/>
      <c r="AIW23" s="88"/>
      <c r="AIX23" s="88"/>
      <c r="AIY23" s="88"/>
      <c r="AIZ23" s="88"/>
      <c r="AJA23" s="88"/>
      <c r="AJB23" s="88"/>
      <c r="AJC23" s="88"/>
      <c r="AJD23" s="88"/>
      <c r="AJE23" s="88"/>
      <c r="AJF23" s="88"/>
      <c r="AJG23" s="88"/>
      <c r="AJH23" s="88"/>
      <c r="AJI23" s="88"/>
      <c r="AJJ23" s="88"/>
      <c r="AJK23" s="88"/>
      <c r="AJL23" s="88"/>
      <c r="AJM23" s="88"/>
      <c r="AJN23" s="88"/>
      <c r="AJO23" s="88"/>
      <c r="AJP23" s="88"/>
      <c r="AJQ23" s="88"/>
      <c r="AJR23" s="88"/>
      <c r="AJS23" s="88"/>
      <c r="AJT23" s="88"/>
      <c r="AJU23" s="88"/>
      <c r="AJV23" s="88"/>
      <c r="AJW23" s="88"/>
      <c r="AJX23" s="88"/>
      <c r="AJY23" s="88"/>
      <c r="AJZ23" s="88"/>
      <c r="AKA23" s="88"/>
      <c r="AKB23" s="88"/>
      <c r="AKC23" s="88"/>
      <c r="AKD23" s="88"/>
      <c r="AKE23" s="88"/>
      <c r="AKF23" s="88"/>
      <c r="AKG23" s="88"/>
      <c r="AKH23" s="88"/>
      <c r="AKI23" s="88"/>
      <c r="AKJ23" s="88"/>
      <c r="AKK23" s="88"/>
      <c r="AKL23" s="88"/>
      <c r="AKM23" s="88"/>
      <c r="AKN23" s="88"/>
      <c r="AKO23" s="88"/>
      <c r="AKP23" s="88"/>
      <c r="AKQ23" s="88"/>
      <c r="AKR23" s="88"/>
      <c r="AKS23" s="88"/>
      <c r="AKT23" s="88"/>
      <c r="AKU23" s="88"/>
      <c r="AKV23" s="88"/>
      <c r="AKW23" s="88"/>
      <c r="AKX23" s="88"/>
      <c r="AKY23" s="88"/>
      <c r="AKZ23" s="88"/>
      <c r="ALA23" s="88"/>
      <c r="ALB23" s="88"/>
      <c r="ALC23" s="88"/>
      <c r="ALD23" s="88"/>
      <c r="ALE23" s="88"/>
      <c r="ALF23" s="88"/>
      <c r="ALG23" s="88"/>
      <c r="ALH23" s="88"/>
      <c r="ALI23" s="88"/>
      <c r="ALJ23" s="88"/>
      <c r="ALK23" s="88"/>
      <c r="ALL23" s="88"/>
      <c r="ALM23" s="88"/>
      <c r="ALN23" s="88"/>
      <c r="ALO23" s="88"/>
      <c r="ALP23" s="88"/>
      <c r="ALQ23" s="88"/>
      <c r="ALR23" s="88"/>
      <c r="ALS23" s="88"/>
      <c r="ALT23" s="88"/>
      <c r="ALU23" s="88"/>
      <c r="ALV23" s="88"/>
      <c r="ALW23" s="88"/>
      <c r="ALX23" s="88"/>
      <c r="ALY23" s="88"/>
      <c r="ALZ23" s="88"/>
      <c r="AMA23" s="88"/>
      <c r="AMB23" s="88"/>
      <c r="AMC23" s="88"/>
      <c r="AMD23" s="88"/>
      <c r="AME23" s="88"/>
      <c r="AMF23" s="88"/>
      <c r="AMG23" s="88"/>
      <c r="AMH23" s="88"/>
      <c r="AMI23" s="88"/>
      <c r="AMJ23" s="88"/>
      <c r="AMK23" s="70"/>
    </row>
    <row r="24" customFormat="false" ht="52.2" hidden="false" customHeight="true" outlineLevel="0" collapsed="false">
      <c r="A24" s="90" t="s">
        <v>80</v>
      </c>
      <c r="B24" s="91" t="n">
        <f aca="false">B25+B26+B27+B29+B30+B31+B32+B28</f>
        <v>651216855.91</v>
      </c>
      <c r="C24" s="91" t="n">
        <f aca="false">C25+C26+C27+C29+C30+C31+C32+C28</f>
        <v>669699700</v>
      </c>
      <c r="D24" s="92" t="n">
        <f aca="false">C24/$C$50*100</f>
        <v>29.5608240920435</v>
      </c>
      <c r="E24" s="91" t="n">
        <f aca="false">E25+E26+E27+E29+E30+E31+E32+E28</f>
        <v>763416500</v>
      </c>
      <c r="F24" s="92" t="n">
        <f aca="false">E24/$E$50*100</f>
        <v>39.4231585993733</v>
      </c>
      <c r="G24" s="91" t="n">
        <f aca="false">G25+G26+G27+G29+G30+G31+G32+G28</f>
        <v>712449500</v>
      </c>
      <c r="H24" s="92" t="n">
        <f aca="false">G24/$G$50*100</f>
        <v>40.8705956409467</v>
      </c>
      <c r="I24" s="91" t="n">
        <f aca="false">I25+I26+I27+I29+I30+I31+I32+I28</f>
        <v>791691400</v>
      </c>
      <c r="J24" s="92" t="n">
        <f aca="false">I24/$I$50*100</f>
        <v>42.696095340613</v>
      </c>
      <c r="K24" s="88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  <c r="FG24" s="88"/>
      <c r="FH24" s="88"/>
      <c r="FI24" s="88"/>
      <c r="FJ24" s="88"/>
      <c r="FK24" s="88"/>
      <c r="FL24" s="88"/>
      <c r="FM24" s="88"/>
      <c r="FN24" s="88"/>
      <c r="FO24" s="88"/>
      <c r="FP24" s="88"/>
      <c r="FQ24" s="88"/>
      <c r="FR24" s="88"/>
      <c r="FS24" s="88"/>
      <c r="FT24" s="88"/>
      <c r="FU24" s="88"/>
      <c r="FV24" s="88"/>
      <c r="FW24" s="88"/>
      <c r="FX24" s="88"/>
      <c r="FY24" s="88"/>
      <c r="FZ24" s="88"/>
      <c r="GA24" s="88"/>
      <c r="GB24" s="88"/>
      <c r="GC24" s="88"/>
      <c r="GD24" s="88"/>
      <c r="GE24" s="88"/>
      <c r="GF24" s="88"/>
      <c r="GG24" s="88"/>
      <c r="GH24" s="88"/>
      <c r="GI24" s="88"/>
      <c r="GJ24" s="88"/>
      <c r="GK24" s="88"/>
      <c r="GL24" s="88"/>
      <c r="GM24" s="88"/>
      <c r="GN24" s="88"/>
      <c r="GO24" s="88"/>
      <c r="GP24" s="88"/>
      <c r="GQ24" s="88"/>
      <c r="GR24" s="88"/>
      <c r="GS24" s="88"/>
      <c r="GT24" s="88"/>
      <c r="GU24" s="88"/>
      <c r="GV24" s="88"/>
      <c r="GW24" s="88"/>
      <c r="GX24" s="88"/>
      <c r="GY24" s="88"/>
      <c r="GZ24" s="88"/>
      <c r="HA24" s="88"/>
      <c r="HB24" s="88"/>
      <c r="HC24" s="88"/>
      <c r="HD24" s="88"/>
      <c r="HE24" s="88"/>
      <c r="HF24" s="88"/>
      <c r="HG24" s="88"/>
      <c r="HH24" s="88"/>
      <c r="HI24" s="88"/>
      <c r="HJ24" s="88"/>
      <c r="HK24" s="88"/>
      <c r="HL24" s="88"/>
      <c r="HM24" s="88"/>
      <c r="HN24" s="88"/>
      <c r="HO24" s="88"/>
      <c r="HP24" s="88"/>
      <c r="HQ24" s="88"/>
      <c r="HR24" s="88"/>
      <c r="HS24" s="88"/>
      <c r="HT24" s="88"/>
      <c r="HU24" s="88"/>
      <c r="HV24" s="88"/>
      <c r="HW24" s="88"/>
      <c r="HX24" s="88"/>
      <c r="HY24" s="88"/>
      <c r="HZ24" s="88"/>
      <c r="IA24" s="88"/>
      <c r="IB24" s="88"/>
      <c r="IC24" s="88"/>
      <c r="ID24" s="88"/>
      <c r="IE24" s="88"/>
      <c r="IF24" s="88"/>
      <c r="IG24" s="88"/>
      <c r="IH24" s="88"/>
      <c r="II24" s="88"/>
      <c r="IJ24" s="88"/>
      <c r="IK24" s="88"/>
      <c r="IL24" s="88"/>
      <c r="IM24" s="88"/>
      <c r="IN24" s="88"/>
      <c r="IO24" s="88"/>
      <c r="IP24" s="88"/>
      <c r="IQ24" s="88"/>
      <c r="IR24" s="88"/>
      <c r="IS24" s="88"/>
      <c r="IT24" s="88"/>
      <c r="IU24" s="88"/>
      <c r="IV24" s="88"/>
      <c r="IW24" s="88"/>
      <c r="IX24" s="88"/>
      <c r="IY24" s="88"/>
      <c r="IZ24" s="88"/>
      <c r="JA24" s="88"/>
      <c r="JB24" s="88"/>
      <c r="JC24" s="88"/>
      <c r="JD24" s="88"/>
      <c r="JE24" s="88"/>
      <c r="JF24" s="88"/>
      <c r="JG24" s="88"/>
      <c r="JH24" s="88"/>
      <c r="JI24" s="88"/>
      <c r="JJ24" s="88"/>
      <c r="JK24" s="88"/>
      <c r="JL24" s="88"/>
      <c r="JM24" s="88"/>
      <c r="JN24" s="88"/>
      <c r="JO24" s="88"/>
      <c r="JP24" s="88"/>
      <c r="JQ24" s="88"/>
      <c r="JR24" s="88"/>
      <c r="JS24" s="88"/>
      <c r="JT24" s="88"/>
      <c r="JU24" s="88"/>
      <c r="JV24" s="88"/>
      <c r="JW24" s="88"/>
      <c r="JX24" s="88"/>
      <c r="JY24" s="88"/>
      <c r="JZ24" s="88"/>
      <c r="KA24" s="88"/>
      <c r="KB24" s="88"/>
      <c r="KC24" s="88"/>
      <c r="KD24" s="88"/>
      <c r="KE24" s="88"/>
      <c r="KF24" s="88"/>
      <c r="KG24" s="88"/>
      <c r="KH24" s="88"/>
      <c r="KI24" s="88"/>
      <c r="KJ24" s="88"/>
      <c r="KK24" s="88"/>
      <c r="KL24" s="88"/>
      <c r="KM24" s="88"/>
      <c r="KN24" s="88"/>
      <c r="KO24" s="88"/>
      <c r="KP24" s="88"/>
      <c r="KQ24" s="88"/>
      <c r="KR24" s="88"/>
      <c r="KS24" s="88"/>
      <c r="KT24" s="88"/>
      <c r="KU24" s="88"/>
      <c r="KV24" s="88"/>
      <c r="KW24" s="88"/>
      <c r="KX24" s="88"/>
      <c r="KY24" s="88"/>
      <c r="KZ24" s="88"/>
      <c r="LA24" s="88"/>
      <c r="LB24" s="88"/>
      <c r="LC24" s="88"/>
      <c r="LD24" s="88"/>
      <c r="LE24" s="88"/>
      <c r="LF24" s="88"/>
      <c r="LG24" s="88"/>
      <c r="LH24" s="88"/>
      <c r="LI24" s="88"/>
      <c r="LJ24" s="88"/>
      <c r="LK24" s="88"/>
      <c r="LL24" s="88"/>
      <c r="LM24" s="88"/>
      <c r="LN24" s="88"/>
      <c r="LO24" s="88"/>
      <c r="LP24" s="88"/>
      <c r="LQ24" s="88"/>
      <c r="LR24" s="88"/>
      <c r="LS24" s="88"/>
      <c r="LT24" s="88"/>
      <c r="LU24" s="88"/>
      <c r="LV24" s="88"/>
      <c r="LW24" s="88"/>
      <c r="LX24" s="88"/>
      <c r="LY24" s="88"/>
      <c r="LZ24" s="88"/>
      <c r="MA24" s="88"/>
      <c r="MB24" s="88"/>
      <c r="MC24" s="88"/>
      <c r="MD24" s="88"/>
      <c r="ME24" s="88"/>
      <c r="MF24" s="88"/>
      <c r="MG24" s="88"/>
      <c r="MH24" s="88"/>
      <c r="MI24" s="88"/>
      <c r="MJ24" s="88"/>
      <c r="MK24" s="88"/>
      <c r="ML24" s="88"/>
      <c r="MM24" s="88"/>
      <c r="MN24" s="88"/>
      <c r="MO24" s="88"/>
      <c r="MP24" s="88"/>
      <c r="MQ24" s="88"/>
      <c r="MR24" s="88"/>
      <c r="MS24" s="88"/>
      <c r="MT24" s="88"/>
      <c r="MU24" s="88"/>
      <c r="MV24" s="88"/>
      <c r="MW24" s="88"/>
      <c r="MX24" s="88"/>
      <c r="MY24" s="88"/>
      <c r="MZ24" s="88"/>
      <c r="NA24" s="88"/>
      <c r="NB24" s="88"/>
      <c r="NC24" s="88"/>
      <c r="ND24" s="88"/>
      <c r="NE24" s="88"/>
      <c r="NF24" s="88"/>
      <c r="NG24" s="88"/>
      <c r="NH24" s="88"/>
      <c r="NI24" s="88"/>
      <c r="NJ24" s="88"/>
      <c r="NK24" s="88"/>
      <c r="NL24" s="88"/>
      <c r="NM24" s="88"/>
      <c r="NN24" s="88"/>
      <c r="NO24" s="88"/>
      <c r="NP24" s="88"/>
      <c r="NQ24" s="88"/>
      <c r="NR24" s="88"/>
      <c r="NS24" s="88"/>
      <c r="NT24" s="88"/>
      <c r="NU24" s="88"/>
      <c r="NV24" s="88"/>
      <c r="NW24" s="88"/>
      <c r="NX24" s="88"/>
      <c r="NY24" s="88"/>
      <c r="NZ24" s="88"/>
      <c r="OA24" s="88"/>
      <c r="OB24" s="88"/>
      <c r="OC24" s="88"/>
      <c r="OD24" s="88"/>
      <c r="OE24" s="88"/>
      <c r="OF24" s="88"/>
      <c r="OG24" s="88"/>
      <c r="OH24" s="88"/>
      <c r="OI24" s="88"/>
      <c r="OJ24" s="88"/>
      <c r="OK24" s="88"/>
      <c r="OL24" s="88"/>
      <c r="OM24" s="88"/>
      <c r="ON24" s="88"/>
      <c r="OO24" s="88"/>
      <c r="OP24" s="88"/>
      <c r="OQ24" s="88"/>
      <c r="OR24" s="88"/>
      <c r="OS24" s="88"/>
      <c r="OT24" s="88"/>
      <c r="OU24" s="88"/>
      <c r="OV24" s="88"/>
      <c r="OW24" s="88"/>
      <c r="OX24" s="88"/>
      <c r="OY24" s="88"/>
      <c r="OZ24" s="88"/>
      <c r="PA24" s="88"/>
      <c r="PB24" s="88"/>
      <c r="PC24" s="88"/>
      <c r="PD24" s="88"/>
      <c r="PE24" s="88"/>
      <c r="PF24" s="88"/>
      <c r="PG24" s="88"/>
      <c r="PH24" s="88"/>
      <c r="PI24" s="88"/>
      <c r="PJ24" s="88"/>
      <c r="PK24" s="88"/>
      <c r="PL24" s="88"/>
      <c r="PM24" s="88"/>
      <c r="PN24" s="88"/>
      <c r="PO24" s="88"/>
      <c r="PP24" s="88"/>
      <c r="PQ24" s="88"/>
      <c r="PR24" s="88"/>
      <c r="PS24" s="88"/>
      <c r="PT24" s="88"/>
      <c r="PU24" s="88"/>
      <c r="PV24" s="88"/>
      <c r="PW24" s="88"/>
      <c r="PX24" s="88"/>
      <c r="PY24" s="88"/>
      <c r="PZ24" s="88"/>
      <c r="QA24" s="88"/>
      <c r="QB24" s="88"/>
      <c r="QC24" s="88"/>
      <c r="QD24" s="88"/>
      <c r="QE24" s="88"/>
      <c r="QF24" s="88"/>
      <c r="QG24" s="88"/>
      <c r="QH24" s="88"/>
      <c r="QI24" s="88"/>
      <c r="QJ24" s="88"/>
      <c r="QK24" s="88"/>
      <c r="QL24" s="88"/>
      <c r="QM24" s="88"/>
      <c r="QN24" s="88"/>
      <c r="QO24" s="88"/>
      <c r="QP24" s="88"/>
      <c r="QQ24" s="88"/>
      <c r="QR24" s="88"/>
      <c r="QS24" s="88"/>
      <c r="QT24" s="88"/>
      <c r="QU24" s="88"/>
      <c r="QV24" s="88"/>
      <c r="QW24" s="88"/>
      <c r="QX24" s="88"/>
      <c r="QY24" s="88"/>
      <c r="QZ24" s="88"/>
      <c r="RA24" s="88"/>
      <c r="RB24" s="88"/>
      <c r="RC24" s="88"/>
      <c r="RD24" s="88"/>
      <c r="RE24" s="88"/>
      <c r="RF24" s="88"/>
      <c r="RG24" s="88"/>
      <c r="RH24" s="88"/>
      <c r="RI24" s="88"/>
      <c r="RJ24" s="88"/>
      <c r="RK24" s="88"/>
      <c r="RL24" s="88"/>
      <c r="RM24" s="88"/>
      <c r="RN24" s="88"/>
      <c r="RO24" s="88"/>
      <c r="RP24" s="88"/>
      <c r="RQ24" s="88"/>
      <c r="RR24" s="88"/>
      <c r="RS24" s="88"/>
      <c r="RT24" s="88"/>
      <c r="RU24" s="88"/>
      <c r="RV24" s="88"/>
      <c r="RW24" s="88"/>
      <c r="RX24" s="88"/>
      <c r="RY24" s="88"/>
      <c r="RZ24" s="88"/>
      <c r="SA24" s="88"/>
      <c r="SB24" s="88"/>
      <c r="SC24" s="88"/>
      <c r="SD24" s="88"/>
      <c r="SE24" s="88"/>
      <c r="SF24" s="88"/>
      <c r="SG24" s="88"/>
      <c r="SH24" s="88"/>
      <c r="SI24" s="88"/>
      <c r="SJ24" s="88"/>
      <c r="SK24" s="88"/>
      <c r="SL24" s="88"/>
      <c r="SM24" s="88"/>
      <c r="SN24" s="88"/>
      <c r="SO24" s="88"/>
      <c r="SP24" s="88"/>
      <c r="SQ24" s="88"/>
      <c r="SR24" s="88"/>
      <c r="SS24" s="88"/>
      <c r="ST24" s="88"/>
      <c r="SU24" s="88"/>
      <c r="SV24" s="88"/>
      <c r="SW24" s="88"/>
      <c r="SX24" s="88"/>
      <c r="SY24" s="88"/>
      <c r="SZ24" s="88"/>
      <c r="TA24" s="88"/>
      <c r="TB24" s="88"/>
      <c r="TC24" s="88"/>
      <c r="TD24" s="88"/>
      <c r="TE24" s="88"/>
      <c r="TF24" s="88"/>
      <c r="TG24" s="88"/>
      <c r="TH24" s="88"/>
      <c r="TI24" s="88"/>
      <c r="TJ24" s="88"/>
      <c r="TK24" s="88"/>
      <c r="TL24" s="88"/>
      <c r="TM24" s="88"/>
      <c r="TN24" s="88"/>
      <c r="TO24" s="88"/>
      <c r="TP24" s="88"/>
      <c r="TQ24" s="88"/>
      <c r="TR24" s="88"/>
      <c r="TS24" s="88"/>
      <c r="TT24" s="88"/>
      <c r="TU24" s="88"/>
      <c r="TV24" s="88"/>
      <c r="TW24" s="88"/>
      <c r="TX24" s="88"/>
      <c r="TY24" s="88"/>
      <c r="TZ24" s="88"/>
      <c r="UA24" s="88"/>
      <c r="UB24" s="88"/>
      <c r="UC24" s="88"/>
      <c r="UD24" s="88"/>
      <c r="UE24" s="88"/>
      <c r="UF24" s="88"/>
      <c r="UG24" s="88"/>
      <c r="UH24" s="88"/>
      <c r="UI24" s="88"/>
      <c r="UJ24" s="88"/>
      <c r="UK24" s="88"/>
      <c r="UL24" s="88"/>
      <c r="UM24" s="88"/>
      <c r="UN24" s="88"/>
      <c r="UO24" s="88"/>
      <c r="UP24" s="88"/>
      <c r="UQ24" s="88"/>
      <c r="UR24" s="88"/>
      <c r="US24" s="88"/>
      <c r="UT24" s="88"/>
      <c r="UU24" s="88"/>
      <c r="UV24" s="88"/>
      <c r="UW24" s="88"/>
      <c r="UX24" s="88"/>
      <c r="UY24" s="88"/>
      <c r="UZ24" s="88"/>
      <c r="VA24" s="88"/>
      <c r="VB24" s="88"/>
      <c r="VC24" s="88"/>
      <c r="VD24" s="88"/>
      <c r="VE24" s="88"/>
      <c r="VF24" s="88"/>
      <c r="VG24" s="88"/>
      <c r="VH24" s="88"/>
      <c r="VI24" s="88"/>
      <c r="VJ24" s="88"/>
      <c r="VK24" s="88"/>
      <c r="VL24" s="88"/>
      <c r="VM24" s="88"/>
      <c r="VN24" s="88"/>
      <c r="VO24" s="88"/>
      <c r="VP24" s="88"/>
      <c r="VQ24" s="88"/>
      <c r="VR24" s="88"/>
      <c r="VS24" s="88"/>
      <c r="VT24" s="88"/>
      <c r="VU24" s="88"/>
      <c r="VV24" s="88"/>
      <c r="VW24" s="88"/>
      <c r="VX24" s="88"/>
      <c r="VY24" s="88"/>
      <c r="VZ24" s="88"/>
      <c r="WA24" s="88"/>
      <c r="WB24" s="88"/>
      <c r="WC24" s="88"/>
      <c r="WD24" s="88"/>
      <c r="WE24" s="88"/>
      <c r="WF24" s="88"/>
      <c r="WG24" s="88"/>
      <c r="WH24" s="88"/>
      <c r="WI24" s="88"/>
      <c r="WJ24" s="88"/>
      <c r="WK24" s="88"/>
      <c r="WL24" s="88"/>
      <c r="WM24" s="88"/>
      <c r="WN24" s="88"/>
      <c r="WO24" s="88"/>
      <c r="WP24" s="88"/>
      <c r="WQ24" s="88"/>
      <c r="WR24" s="88"/>
      <c r="WS24" s="88"/>
      <c r="WT24" s="88"/>
      <c r="WU24" s="88"/>
      <c r="WV24" s="88"/>
      <c r="WW24" s="88"/>
      <c r="WX24" s="88"/>
      <c r="WY24" s="88"/>
      <c r="WZ24" s="88"/>
      <c r="XA24" s="88"/>
      <c r="XB24" s="88"/>
      <c r="XC24" s="88"/>
      <c r="XD24" s="88"/>
      <c r="XE24" s="88"/>
      <c r="XF24" s="88"/>
      <c r="XG24" s="88"/>
      <c r="XH24" s="88"/>
      <c r="XI24" s="88"/>
      <c r="XJ24" s="88"/>
      <c r="XK24" s="88"/>
      <c r="XL24" s="88"/>
      <c r="XM24" s="88"/>
      <c r="XN24" s="88"/>
      <c r="XO24" s="88"/>
      <c r="XP24" s="88"/>
      <c r="XQ24" s="88"/>
      <c r="XR24" s="88"/>
      <c r="XS24" s="88"/>
      <c r="XT24" s="88"/>
      <c r="XU24" s="88"/>
      <c r="XV24" s="88"/>
      <c r="XW24" s="88"/>
      <c r="XX24" s="88"/>
      <c r="XY24" s="88"/>
      <c r="XZ24" s="88"/>
      <c r="YA24" s="88"/>
      <c r="YB24" s="88"/>
      <c r="YC24" s="88"/>
      <c r="YD24" s="88"/>
      <c r="YE24" s="88"/>
      <c r="YF24" s="88"/>
      <c r="YG24" s="88"/>
      <c r="YH24" s="88"/>
      <c r="YI24" s="88"/>
      <c r="YJ24" s="88"/>
      <c r="YK24" s="88"/>
      <c r="YL24" s="88"/>
      <c r="YM24" s="88"/>
      <c r="YN24" s="88"/>
      <c r="YO24" s="88"/>
      <c r="YP24" s="88"/>
      <c r="YQ24" s="88"/>
      <c r="YR24" s="88"/>
      <c r="YS24" s="88"/>
      <c r="YT24" s="88"/>
      <c r="YU24" s="88"/>
      <c r="YV24" s="88"/>
      <c r="YW24" s="88"/>
      <c r="YX24" s="88"/>
      <c r="YY24" s="88"/>
      <c r="YZ24" s="88"/>
      <c r="ZA24" s="88"/>
      <c r="ZB24" s="88"/>
      <c r="ZC24" s="88"/>
      <c r="ZD24" s="88"/>
      <c r="ZE24" s="88"/>
      <c r="ZF24" s="88"/>
      <c r="ZG24" s="88"/>
      <c r="ZH24" s="88"/>
      <c r="ZI24" s="88"/>
      <c r="ZJ24" s="88"/>
      <c r="ZK24" s="88"/>
      <c r="ZL24" s="88"/>
      <c r="ZM24" s="88"/>
      <c r="ZN24" s="88"/>
      <c r="ZO24" s="88"/>
      <c r="ZP24" s="88"/>
      <c r="ZQ24" s="88"/>
      <c r="ZR24" s="88"/>
      <c r="ZS24" s="88"/>
      <c r="ZT24" s="88"/>
      <c r="ZU24" s="88"/>
      <c r="ZV24" s="88"/>
      <c r="ZW24" s="88"/>
      <c r="ZX24" s="88"/>
      <c r="ZY24" s="88"/>
      <c r="ZZ24" s="88"/>
      <c r="AAA24" s="88"/>
      <c r="AAB24" s="88"/>
      <c r="AAC24" s="88"/>
      <c r="AAD24" s="88"/>
      <c r="AAE24" s="88"/>
      <c r="AAF24" s="88"/>
      <c r="AAG24" s="88"/>
      <c r="AAH24" s="88"/>
      <c r="AAI24" s="88"/>
      <c r="AAJ24" s="88"/>
      <c r="AAK24" s="88"/>
      <c r="AAL24" s="88"/>
      <c r="AAM24" s="88"/>
      <c r="AAN24" s="88"/>
      <c r="AAO24" s="88"/>
      <c r="AAP24" s="88"/>
      <c r="AAQ24" s="88"/>
      <c r="AAR24" s="88"/>
      <c r="AAS24" s="88"/>
      <c r="AAT24" s="88"/>
      <c r="AAU24" s="88"/>
      <c r="AAV24" s="88"/>
      <c r="AAW24" s="88"/>
      <c r="AAX24" s="88"/>
      <c r="AAY24" s="88"/>
      <c r="AAZ24" s="88"/>
      <c r="ABA24" s="88"/>
      <c r="ABB24" s="88"/>
      <c r="ABC24" s="88"/>
      <c r="ABD24" s="88"/>
      <c r="ABE24" s="88"/>
      <c r="ABF24" s="88"/>
      <c r="ABG24" s="88"/>
      <c r="ABH24" s="88"/>
      <c r="ABI24" s="88"/>
      <c r="ABJ24" s="88"/>
      <c r="ABK24" s="88"/>
      <c r="ABL24" s="88"/>
      <c r="ABM24" s="88"/>
      <c r="ABN24" s="88"/>
      <c r="ABO24" s="88"/>
      <c r="ABP24" s="88"/>
      <c r="ABQ24" s="88"/>
      <c r="ABR24" s="88"/>
      <c r="ABS24" s="88"/>
      <c r="ABT24" s="88"/>
      <c r="ABU24" s="88"/>
      <c r="ABV24" s="88"/>
      <c r="ABW24" s="88"/>
      <c r="ABX24" s="88"/>
      <c r="ABY24" s="88"/>
      <c r="ABZ24" s="88"/>
      <c r="ACA24" s="88"/>
      <c r="ACB24" s="88"/>
      <c r="ACC24" s="88"/>
      <c r="ACD24" s="88"/>
      <c r="ACE24" s="88"/>
      <c r="ACF24" s="88"/>
      <c r="ACG24" s="88"/>
      <c r="ACH24" s="88"/>
      <c r="ACI24" s="88"/>
      <c r="ACJ24" s="88"/>
      <c r="ACK24" s="88"/>
      <c r="ACL24" s="88"/>
      <c r="ACM24" s="88"/>
      <c r="ACN24" s="88"/>
      <c r="ACO24" s="88"/>
      <c r="ACP24" s="88"/>
      <c r="ACQ24" s="88"/>
      <c r="ACR24" s="88"/>
      <c r="ACS24" s="88"/>
      <c r="ACT24" s="88"/>
      <c r="ACU24" s="88"/>
      <c r="ACV24" s="88"/>
      <c r="ACW24" s="88"/>
      <c r="ACX24" s="88"/>
      <c r="ACY24" s="88"/>
      <c r="ACZ24" s="88"/>
      <c r="ADA24" s="88"/>
      <c r="ADB24" s="88"/>
      <c r="ADC24" s="88"/>
      <c r="ADD24" s="88"/>
      <c r="ADE24" s="88"/>
      <c r="ADF24" s="88"/>
      <c r="ADG24" s="88"/>
      <c r="ADH24" s="88"/>
      <c r="ADI24" s="88"/>
      <c r="ADJ24" s="88"/>
      <c r="ADK24" s="88"/>
      <c r="ADL24" s="88"/>
      <c r="ADM24" s="88"/>
      <c r="ADN24" s="88"/>
      <c r="ADO24" s="88"/>
      <c r="ADP24" s="88"/>
      <c r="ADQ24" s="88"/>
      <c r="ADR24" s="88"/>
      <c r="ADS24" s="88"/>
      <c r="ADT24" s="88"/>
      <c r="ADU24" s="88"/>
      <c r="ADV24" s="88"/>
      <c r="ADW24" s="88"/>
      <c r="ADX24" s="88"/>
      <c r="ADY24" s="88"/>
      <c r="ADZ24" s="88"/>
      <c r="AEA24" s="88"/>
      <c r="AEB24" s="88"/>
      <c r="AEC24" s="88"/>
      <c r="AED24" s="88"/>
      <c r="AEE24" s="88"/>
      <c r="AEF24" s="88"/>
      <c r="AEG24" s="88"/>
      <c r="AEH24" s="88"/>
      <c r="AEI24" s="88"/>
      <c r="AEJ24" s="88"/>
      <c r="AEK24" s="88"/>
      <c r="AEL24" s="88"/>
      <c r="AEM24" s="88"/>
      <c r="AEN24" s="88"/>
      <c r="AEO24" s="88"/>
      <c r="AEP24" s="88"/>
      <c r="AEQ24" s="88"/>
      <c r="AER24" s="88"/>
      <c r="AES24" s="88"/>
      <c r="AET24" s="88"/>
      <c r="AEU24" s="88"/>
      <c r="AEV24" s="88"/>
      <c r="AEW24" s="88"/>
      <c r="AEX24" s="88"/>
      <c r="AEY24" s="88"/>
      <c r="AEZ24" s="88"/>
      <c r="AFA24" s="88"/>
      <c r="AFB24" s="88"/>
      <c r="AFC24" s="88"/>
      <c r="AFD24" s="88"/>
      <c r="AFE24" s="88"/>
      <c r="AFF24" s="88"/>
      <c r="AFG24" s="88"/>
      <c r="AFH24" s="88"/>
      <c r="AFI24" s="88"/>
      <c r="AFJ24" s="88"/>
      <c r="AFK24" s="88"/>
      <c r="AFL24" s="88"/>
      <c r="AFM24" s="88"/>
      <c r="AFN24" s="88"/>
      <c r="AFO24" s="88"/>
      <c r="AFP24" s="88"/>
      <c r="AFQ24" s="88"/>
      <c r="AFR24" s="88"/>
      <c r="AFS24" s="88"/>
      <c r="AFT24" s="88"/>
      <c r="AFU24" s="88"/>
      <c r="AFV24" s="88"/>
      <c r="AFW24" s="88"/>
      <c r="AFX24" s="88"/>
      <c r="AFY24" s="88"/>
      <c r="AFZ24" s="88"/>
      <c r="AGA24" s="88"/>
      <c r="AGB24" s="88"/>
      <c r="AGC24" s="88"/>
      <c r="AGD24" s="88"/>
      <c r="AGE24" s="88"/>
      <c r="AGF24" s="88"/>
      <c r="AGG24" s="88"/>
      <c r="AGH24" s="88"/>
      <c r="AGI24" s="88"/>
      <c r="AGJ24" s="88"/>
      <c r="AGK24" s="88"/>
      <c r="AGL24" s="88"/>
      <c r="AGM24" s="88"/>
      <c r="AGN24" s="88"/>
      <c r="AGO24" s="88"/>
      <c r="AGP24" s="88"/>
      <c r="AGQ24" s="88"/>
      <c r="AGR24" s="88"/>
      <c r="AGS24" s="88"/>
      <c r="AGT24" s="88"/>
      <c r="AGU24" s="88"/>
      <c r="AGV24" s="88"/>
      <c r="AGW24" s="88"/>
      <c r="AGX24" s="88"/>
      <c r="AGY24" s="88"/>
      <c r="AGZ24" s="88"/>
      <c r="AHA24" s="88"/>
      <c r="AHB24" s="88"/>
      <c r="AHC24" s="88"/>
      <c r="AHD24" s="88"/>
      <c r="AHE24" s="88"/>
      <c r="AHF24" s="88"/>
      <c r="AHG24" s="88"/>
      <c r="AHH24" s="88"/>
      <c r="AHI24" s="88"/>
      <c r="AHJ24" s="88"/>
      <c r="AHK24" s="88"/>
      <c r="AHL24" s="88"/>
      <c r="AHM24" s="88"/>
      <c r="AHN24" s="88"/>
      <c r="AHO24" s="88"/>
      <c r="AHP24" s="88"/>
      <c r="AHQ24" s="88"/>
      <c r="AHR24" s="88"/>
      <c r="AHS24" s="88"/>
      <c r="AHT24" s="88"/>
      <c r="AHU24" s="88"/>
      <c r="AHV24" s="88"/>
      <c r="AHW24" s="88"/>
      <c r="AHX24" s="88"/>
      <c r="AHY24" s="88"/>
      <c r="AHZ24" s="88"/>
      <c r="AIA24" s="88"/>
      <c r="AIB24" s="88"/>
      <c r="AIC24" s="88"/>
      <c r="AID24" s="88"/>
      <c r="AIE24" s="88"/>
      <c r="AIF24" s="88"/>
      <c r="AIG24" s="88"/>
      <c r="AIH24" s="88"/>
      <c r="AII24" s="88"/>
      <c r="AIJ24" s="88"/>
      <c r="AIK24" s="88"/>
      <c r="AIL24" s="88"/>
      <c r="AIM24" s="88"/>
      <c r="AIN24" s="88"/>
      <c r="AIO24" s="88"/>
      <c r="AIP24" s="88"/>
      <c r="AIQ24" s="88"/>
      <c r="AIR24" s="88"/>
      <c r="AIS24" s="88"/>
      <c r="AIT24" s="88"/>
      <c r="AIU24" s="88"/>
      <c r="AIV24" s="88"/>
      <c r="AIW24" s="88"/>
      <c r="AIX24" s="88"/>
      <c r="AIY24" s="88"/>
      <c r="AIZ24" s="88"/>
      <c r="AJA24" s="88"/>
      <c r="AJB24" s="88"/>
      <c r="AJC24" s="88"/>
      <c r="AJD24" s="88"/>
      <c r="AJE24" s="88"/>
      <c r="AJF24" s="88"/>
      <c r="AJG24" s="88"/>
      <c r="AJH24" s="88"/>
      <c r="AJI24" s="88"/>
      <c r="AJJ24" s="88"/>
      <c r="AJK24" s="88"/>
      <c r="AJL24" s="88"/>
      <c r="AJM24" s="88"/>
      <c r="AJN24" s="88"/>
      <c r="AJO24" s="88"/>
      <c r="AJP24" s="88"/>
      <c r="AJQ24" s="88"/>
      <c r="AJR24" s="88"/>
      <c r="AJS24" s="88"/>
      <c r="AJT24" s="88"/>
      <c r="AJU24" s="88"/>
      <c r="AJV24" s="88"/>
      <c r="AJW24" s="88"/>
      <c r="AJX24" s="88"/>
      <c r="AJY24" s="88"/>
      <c r="AJZ24" s="88"/>
      <c r="AKA24" s="88"/>
      <c r="AKB24" s="88"/>
      <c r="AKC24" s="88"/>
      <c r="AKD24" s="88"/>
      <c r="AKE24" s="88"/>
      <c r="AKF24" s="88"/>
      <c r="AKG24" s="88"/>
      <c r="AKH24" s="88"/>
      <c r="AKI24" s="88"/>
      <c r="AKJ24" s="88"/>
      <c r="AKK24" s="88"/>
      <c r="AKL24" s="88"/>
      <c r="AKM24" s="88"/>
      <c r="AKN24" s="88"/>
      <c r="AKO24" s="88"/>
      <c r="AKP24" s="88"/>
      <c r="AKQ24" s="88"/>
      <c r="AKR24" s="88"/>
      <c r="AKS24" s="88"/>
      <c r="AKT24" s="88"/>
      <c r="AKU24" s="88"/>
      <c r="AKV24" s="88"/>
      <c r="AKW24" s="88"/>
      <c r="AKX24" s="88"/>
      <c r="AKY24" s="88"/>
      <c r="AKZ24" s="88"/>
      <c r="ALA24" s="88"/>
      <c r="ALB24" s="88"/>
      <c r="ALC24" s="88"/>
      <c r="ALD24" s="88"/>
      <c r="ALE24" s="88"/>
      <c r="ALF24" s="88"/>
      <c r="ALG24" s="88"/>
      <c r="ALH24" s="88"/>
      <c r="ALI24" s="88"/>
      <c r="ALJ24" s="88"/>
      <c r="ALK24" s="88"/>
      <c r="ALL24" s="88"/>
      <c r="ALM24" s="88"/>
      <c r="ALN24" s="88"/>
      <c r="ALO24" s="88"/>
      <c r="ALP24" s="88"/>
      <c r="ALQ24" s="88"/>
      <c r="ALR24" s="88"/>
      <c r="ALS24" s="88"/>
      <c r="ALT24" s="88"/>
      <c r="ALU24" s="88"/>
      <c r="ALV24" s="88"/>
      <c r="ALW24" s="88"/>
      <c r="ALX24" s="88"/>
      <c r="ALY24" s="88"/>
      <c r="ALZ24" s="88"/>
      <c r="AMA24" s="88"/>
      <c r="AMB24" s="88"/>
      <c r="AMC24" s="88"/>
      <c r="AMD24" s="88"/>
      <c r="AME24" s="88"/>
      <c r="AMF24" s="88"/>
      <c r="AMG24" s="88"/>
      <c r="AMH24" s="88"/>
      <c r="AMI24" s="88"/>
      <c r="AMJ24" s="88"/>
      <c r="AMK24" s="70"/>
    </row>
    <row r="25" customFormat="false" ht="20.1" hidden="false" customHeight="true" outlineLevel="0" collapsed="false">
      <c r="A25" s="93" t="s">
        <v>81</v>
      </c>
      <c r="B25" s="94" t="n">
        <v>519423355.91</v>
      </c>
      <c r="C25" s="95" t="n">
        <v>536501200</v>
      </c>
      <c r="D25" s="96" t="n">
        <f aca="false">C25/$C$50*100</f>
        <v>23.6813867444919</v>
      </c>
      <c r="E25" s="95" t="n">
        <v>629562000</v>
      </c>
      <c r="F25" s="96" t="n">
        <f aca="false">E25/$E$50*100</f>
        <v>32.5108542638764</v>
      </c>
      <c r="G25" s="95" t="n">
        <v>571244000</v>
      </c>
      <c r="H25" s="96" t="n">
        <f aca="false">G25/$G$50*100</f>
        <v>32.7701577954886</v>
      </c>
      <c r="I25" s="95" t="n">
        <v>642959000</v>
      </c>
      <c r="J25" s="96" t="n">
        <f aca="false">I25/$I$50*100</f>
        <v>34.6749235423111</v>
      </c>
    </row>
    <row r="26" customFormat="false" ht="67.9" hidden="false" customHeight="true" outlineLevel="0" collapsed="false">
      <c r="A26" s="93" t="s">
        <v>82</v>
      </c>
      <c r="B26" s="94" t="n">
        <v>30805500</v>
      </c>
      <c r="C26" s="95" t="n">
        <v>29948500</v>
      </c>
      <c r="D26" s="96" t="n">
        <f aca="false">C26/$C$50*100</f>
        <v>1.32193928162214</v>
      </c>
      <c r="E26" s="95" t="n">
        <v>32898500</v>
      </c>
      <c r="F26" s="96" t="n">
        <f aca="false">E26/$E$50*100</f>
        <v>1.69889278418986</v>
      </c>
      <c r="G26" s="95" t="n">
        <v>34822500</v>
      </c>
      <c r="H26" s="96" t="n">
        <f aca="false">G26/$G$50*100</f>
        <v>1.99763817183796</v>
      </c>
      <c r="I26" s="95" t="n">
        <v>36270400</v>
      </c>
      <c r="J26" s="96" t="n">
        <f aca="false">I26/$I$50*100</f>
        <v>1.95607083320871</v>
      </c>
      <c r="L26" s="78"/>
    </row>
    <row r="27" customFormat="false" ht="92.5" hidden="false" customHeight="true" outlineLevel="0" collapsed="false">
      <c r="A27" s="93" t="s">
        <v>83</v>
      </c>
      <c r="B27" s="94" t="n">
        <f aca="false">19685000+16510000+7000+1300000</f>
        <v>37502000</v>
      </c>
      <c r="C27" s="95" t="n">
        <v>36482300</v>
      </c>
      <c r="D27" s="96" t="n">
        <f aca="false">C27/$C$50*100</f>
        <v>1.61034393889255</v>
      </c>
      <c r="E27" s="95" t="n">
        <v>36056000</v>
      </c>
      <c r="F27" s="96" t="n">
        <f aca="false">E27/$E$50*100</f>
        <v>1.86194745130476</v>
      </c>
      <c r="G27" s="95" t="n">
        <v>40483000</v>
      </c>
      <c r="H27" s="96" t="n">
        <f aca="false">G27/$G$50*100</f>
        <v>2.32236014388731</v>
      </c>
      <c r="I27" s="95" t="n">
        <v>45462000</v>
      </c>
      <c r="J27" s="96" t="n">
        <f aca="false">I27/$I$50*100</f>
        <v>2.45177588941215</v>
      </c>
    </row>
    <row r="28" customFormat="false" ht="25.35" hidden="false" customHeight="true" outlineLevel="0" collapsed="false">
      <c r="A28" s="93"/>
      <c r="B28" s="94"/>
      <c r="C28" s="95"/>
      <c r="D28" s="96"/>
      <c r="E28" s="95"/>
      <c r="F28" s="96"/>
      <c r="G28" s="95"/>
      <c r="H28" s="96"/>
      <c r="I28" s="95"/>
      <c r="J28" s="96"/>
    </row>
    <row r="29" customFormat="false" ht="94" hidden="false" customHeight="true" outlineLevel="0" collapsed="false">
      <c r="A29" s="93"/>
      <c r="B29" s="94"/>
      <c r="C29" s="95"/>
      <c r="D29" s="96" t="n">
        <f aca="false">C29/$C$50*100</f>
        <v>0</v>
      </c>
      <c r="E29" s="95"/>
      <c r="F29" s="96" t="n">
        <f aca="false">E29/$E$50*100</f>
        <v>0</v>
      </c>
      <c r="G29" s="95"/>
      <c r="H29" s="96" t="n">
        <f aca="false">G29/$G$50*100</f>
        <v>0</v>
      </c>
      <c r="I29" s="95"/>
      <c r="J29" s="96" t="n">
        <f aca="false">I29/$I$50*100</f>
        <v>0</v>
      </c>
    </row>
    <row r="30" customFormat="false" ht="41.75" hidden="false" customHeight="true" outlineLevel="0" collapsed="false">
      <c r="A30" s="93" t="s">
        <v>84</v>
      </c>
      <c r="B30" s="94" t="n">
        <v>7550000</v>
      </c>
      <c r="C30" s="95" t="n">
        <v>7181400</v>
      </c>
      <c r="D30" s="96" t="n">
        <f aca="false">C30/$C$50*100</f>
        <v>0.316989991386589</v>
      </c>
      <c r="E30" s="95" t="n">
        <v>7800000</v>
      </c>
      <c r="F30" s="96" t="n">
        <f aca="false">E30/$E$50*100</f>
        <v>0.402795377195949</v>
      </c>
      <c r="G30" s="95" t="n">
        <v>8800000</v>
      </c>
      <c r="H30" s="96" t="n">
        <f aca="false">G30/$G$50*100</f>
        <v>0.504823488037161</v>
      </c>
      <c r="I30" s="95" t="n">
        <v>9900000</v>
      </c>
      <c r="J30" s="96" t="n">
        <f aca="false">I30/$I$50*100</f>
        <v>0.533909227600639</v>
      </c>
    </row>
    <row r="31" customFormat="false" ht="38.8" hidden="false" customHeight="true" outlineLevel="0" collapsed="false">
      <c r="A31" s="93" t="s">
        <v>85</v>
      </c>
      <c r="B31" s="94" t="n">
        <f aca="false">33000000+1936000</f>
        <v>34936000</v>
      </c>
      <c r="C31" s="95" t="n">
        <v>36386300</v>
      </c>
      <c r="D31" s="96" t="n">
        <f aca="false">C31/$C$50*100</f>
        <v>1.60610645885062</v>
      </c>
      <c r="E31" s="95" t="n">
        <f aca="false">34000000+2100000</f>
        <v>36100000</v>
      </c>
      <c r="F31" s="96" t="n">
        <f aca="false">E31/$E$50*100</f>
        <v>1.86421963035561</v>
      </c>
      <c r="G31" s="95" t="n">
        <v>36100000</v>
      </c>
      <c r="H31" s="96" t="n">
        <f aca="false">G31/$G$50*100</f>
        <v>2.07092362706153</v>
      </c>
      <c r="I31" s="95" t="n">
        <v>36100000</v>
      </c>
      <c r="J31" s="96" t="n">
        <f aca="false">I31/$I$50*100</f>
        <v>1.94688112286698</v>
      </c>
      <c r="AMK31" s="70"/>
    </row>
    <row r="32" customFormat="false" ht="38.8" hidden="false" customHeight="true" outlineLevel="0" collapsed="false">
      <c r="A32" s="93" t="s">
        <v>86</v>
      </c>
      <c r="B32" s="94" t="n">
        <v>21000000</v>
      </c>
      <c r="C32" s="95" t="n">
        <v>23200000</v>
      </c>
      <c r="D32" s="96" t="n">
        <f aca="false">C32/$C$50*100</f>
        <v>1.02405767679963</v>
      </c>
      <c r="E32" s="95" t="n">
        <v>21000000</v>
      </c>
      <c r="F32" s="96" t="n">
        <f aca="false">E32/$E$50*100</f>
        <v>1.08444909245063</v>
      </c>
      <c r="G32" s="95" t="n">
        <v>21000000</v>
      </c>
      <c r="H32" s="96" t="n">
        <f aca="false">G32/$G$50*100</f>
        <v>1.20469241463413</v>
      </c>
      <c r="I32" s="95" t="n">
        <v>21000000</v>
      </c>
      <c r="J32" s="96" t="n">
        <f aca="false">I32/$I$50*100</f>
        <v>1.13253472521348</v>
      </c>
    </row>
    <row r="33" customFormat="false" ht="21.6" hidden="false" customHeight="true" outlineLevel="0" collapsed="false">
      <c r="A33" s="93"/>
      <c r="B33" s="94"/>
      <c r="C33" s="95"/>
      <c r="D33" s="97" t="n">
        <f aca="false">C33/$C$50*100</f>
        <v>0</v>
      </c>
      <c r="E33" s="95"/>
      <c r="F33" s="96" t="n">
        <f aca="false">E33/$E$50*100</f>
        <v>0</v>
      </c>
      <c r="G33" s="95"/>
      <c r="H33" s="96" t="n">
        <f aca="false">G33/$G$50*100</f>
        <v>0</v>
      </c>
      <c r="I33" s="95"/>
      <c r="J33" s="96" t="n">
        <f aca="false">I33/$I$50*100</f>
        <v>0</v>
      </c>
    </row>
    <row r="34" customFormat="false" ht="26.1" hidden="false" customHeight="true" outlineLevel="0" collapsed="false">
      <c r="A34" s="90" t="s">
        <v>87</v>
      </c>
      <c r="B34" s="91" t="n">
        <f aca="false">B35+B36+B38+B39+B37+B40</f>
        <v>39888244.93</v>
      </c>
      <c r="C34" s="91" t="n">
        <f aca="false">C35+C36+C38+C39+C37+C40</f>
        <v>35316960</v>
      </c>
      <c r="D34" s="92" t="n">
        <f aca="false">C34/$C$50*100</f>
        <v>1.55890534522523</v>
      </c>
      <c r="E34" s="91" t="n">
        <f aca="false">E35+E36+E38+E39+E37+E40</f>
        <v>18721810</v>
      </c>
      <c r="F34" s="92" t="n">
        <f aca="false">E34/$E$50*100</f>
        <v>0.966802374453961</v>
      </c>
      <c r="G34" s="91" t="n">
        <f aca="false">G35+G36+G38+G39+G37+G40</f>
        <v>17113750</v>
      </c>
      <c r="H34" s="92" t="n">
        <f aca="false">G34/$G$50*100</f>
        <v>0.981752610044995</v>
      </c>
      <c r="I34" s="91" t="n">
        <f aca="false">I35+I36+I38+I39+I37+I40</f>
        <v>17401180</v>
      </c>
      <c r="J34" s="92" t="n">
        <f aca="false">I34/$I$50*100</f>
        <v>0.938449552842393</v>
      </c>
      <c r="K34" s="88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  <c r="FG34" s="88"/>
      <c r="FH34" s="88"/>
      <c r="FI34" s="88"/>
      <c r="FJ34" s="88"/>
      <c r="FK34" s="88"/>
      <c r="FL34" s="88"/>
      <c r="FM34" s="88"/>
      <c r="FN34" s="88"/>
      <c r="FO34" s="88"/>
      <c r="FP34" s="88"/>
      <c r="FQ34" s="88"/>
      <c r="FR34" s="88"/>
      <c r="FS34" s="88"/>
      <c r="FT34" s="88"/>
      <c r="FU34" s="88"/>
      <c r="FV34" s="88"/>
      <c r="FW34" s="88"/>
      <c r="FX34" s="88"/>
      <c r="FY34" s="88"/>
      <c r="FZ34" s="88"/>
      <c r="GA34" s="88"/>
      <c r="GB34" s="88"/>
      <c r="GC34" s="88"/>
      <c r="GD34" s="88"/>
      <c r="GE34" s="88"/>
      <c r="GF34" s="88"/>
      <c r="GG34" s="88"/>
      <c r="GH34" s="88"/>
      <c r="GI34" s="88"/>
      <c r="GJ34" s="88"/>
      <c r="GK34" s="88"/>
      <c r="GL34" s="88"/>
      <c r="GM34" s="88"/>
      <c r="GN34" s="88"/>
      <c r="GO34" s="88"/>
      <c r="GP34" s="88"/>
      <c r="GQ34" s="88"/>
      <c r="GR34" s="88"/>
      <c r="GS34" s="88"/>
      <c r="GT34" s="88"/>
      <c r="GU34" s="88"/>
      <c r="GV34" s="88"/>
      <c r="GW34" s="88"/>
      <c r="GX34" s="88"/>
      <c r="GY34" s="88"/>
      <c r="GZ34" s="88"/>
      <c r="HA34" s="88"/>
      <c r="HB34" s="88"/>
      <c r="HC34" s="88"/>
      <c r="HD34" s="88"/>
      <c r="HE34" s="88"/>
      <c r="HF34" s="88"/>
      <c r="HG34" s="88"/>
      <c r="HH34" s="88"/>
      <c r="HI34" s="88"/>
      <c r="HJ34" s="88"/>
      <c r="HK34" s="88"/>
      <c r="HL34" s="88"/>
      <c r="HM34" s="88"/>
      <c r="HN34" s="88"/>
      <c r="HO34" s="88"/>
      <c r="HP34" s="88"/>
      <c r="HQ34" s="88"/>
      <c r="HR34" s="88"/>
      <c r="HS34" s="88"/>
      <c r="HT34" s="88"/>
      <c r="HU34" s="88"/>
      <c r="HV34" s="88"/>
      <c r="HW34" s="88"/>
      <c r="HX34" s="88"/>
      <c r="HY34" s="88"/>
      <c r="HZ34" s="88"/>
      <c r="IA34" s="88"/>
      <c r="IB34" s="88"/>
      <c r="IC34" s="88"/>
      <c r="ID34" s="88"/>
      <c r="IE34" s="88"/>
      <c r="IF34" s="88"/>
      <c r="IG34" s="88"/>
      <c r="IH34" s="88"/>
      <c r="II34" s="88"/>
      <c r="IJ34" s="88"/>
      <c r="IK34" s="88"/>
      <c r="IL34" s="88"/>
      <c r="IM34" s="88"/>
      <c r="IN34" s="88"/>
      <c r="IO34" s="88"/>
      <c r="IP34" s="88"/>
      <c r="IQ34" s="88"/>
      <c r="IR34" s="88"/>
      <c r="IS34" s="88"/>
      <c r="IT34" s="88"/>
      <c r="IU34" s="88"/>
      <c r="IV34" s="88"/>
      <c r="IW34" s="88"/>
      <c r="IX34" s="88"/>
      <c r="IY34" s="88"/>
      <c r="IZ34" s="88"/>
      <c r="JA34" s="88"/>
      <c r="JB34" s="88"/>
      <c r="JC34" s="88"/>
      <c r="JD34" s="88"/>
      <c r="JE34" s="88"/>
      <c r="JF34" s="88"/>
      <c r="JG34" s="88"/>
      <c r="JH34" s="88"/>
      <c r="JI34" s="88"/>
      <c r="JJ34" s="88"/>
      <c r="JK34" s="88"/>
      <c r="JL34" s="88"/>
      <c r="JM34" s="88"/>
      <c r="JN34" s="88"/>
      <c r="JO34" s="88"/>
      <c r="JP34" s="88"/>
      <c r="JQ34" s="88"/>
      <c r="JR34" s="88"/>
      <c r="JS34" s="88"/>
      <c r="JT34" s="88"/>
      <c r="JU34" s="88"/>
      <c r="JV34" s="88"/>
      <c r="JW34" s="88"/>
      <c r="JX34" s="88"/>
      <c r="JY34" s="88"/>
      <c r="JZ34" s="88"/>
      <c r="KA34" s="88"/>
      <c r="KB34" s="88"/>
      <c r="KC34" s="88"/>
      <c r="KD34" s="88"/>
      <c r="KE34" s="88"/>
      <c r="KF34" s="88"/>
      <c r="KG34" s="88"/>
      <c r="KH34" s="88"/>
      <c r="KI34" s="88"/>
      <c r="KJ34" s="88"/>
      <c r="KK34" s="88"/>
      <c r="KL34" s="88"/>
      <c r="KM34" s="88"/>
      <c r="KN34" s="88"/>
      <c r="KO34" s="88"/>
      <c r="KP34" s="88"/>
      <c r="KQ34" s="88"/>
      <c r="KR34" s="88"/>
      <c r="KS34" s="88"/>
      <c r="KT34" s="88"/>
      <c r="KU34" s="88"/>
      <c r="KV34" s="88"/>
      <c r="KW34" s="88"/>
      <c r="KX34" s="88"/>
      <c r="KY34" s="88"/>
      <c r="KZ34" s="88"/>
      <c r="LA34" s="88"/>
      <c r="LB34" s="88"/>
      <c r="LC34" s="88"/>
      <c r="LD34" s="88"/>
      <c r="LE34" s="88"/>
      <c r="LF34" s="88"/>
      <c r="LG34" s="88"/>
      <c r="LH34" s="88"/>
      <c r="LI34" s="88"/>
      <c r="LJ34" s="88"/>
      <c r="LK34" s="88"/>
      <c r="LL34" s="88"/>
      <c r="LM34" s="88"/>
      <c r="LN34" s="88"/>
      <c r="LO34" s="88"/>
      <c r="LP34" s="88"/>
      <c r="LQ34" s="88"/>
      <c r="LR34" s="88"/>
      <c r="LS34" s="88"/>
      <c r="LT34" s="88"/>
      <c r="LU34" s="88"/>
      <c r="LV34" s="88"/>
      <c r="LW34" s="88"/>
      <c r="LX34" s="88"/>
      <c r="LY34" s="88"/>
      <c r="LZ34" s="88"/>
      <c r="MA34" s="88"/>
      <c r="MB34" s="88"/>
      <c r="MC34" s="88"/>
      <c r="MD34" s="88"/>
      <c r="ME34" s="88"/>
      <c r="MF34" s="88"/>
      <c r="MG34" s="88"/>
      <c r="MH34" s="88"/>
      <c r="MI34" s="88"/>
      <c r="MJ34" s="88"/>
      <c r="MK34" s="88"/>
      <c r="ML34" s="88"/>
      <c r="MM34" s="88"/>
      <c r="MN34" s="88"/>
      <c r="MO34" s="88"/>
      <c r="MP34" s="88"/>
      <c r="MQ34" s="88"/>
      <c r="MR34" s="88"/>
      <c r="MS34" s="88"/>
      <c r="MT34" s="88"/>
      <c r="MU34" s="88"/>
      <c r="MV34" s="88"/>
      <c r="MW34" s="88"/>
      <c r="MX34" s="88"/>
      <c r="MY34" s="88"/>
      <c r="MZ34" s="88"/>
      <c r="NA34" s="88"/>
      <c r="NB34" s="88"/>
      <c r="NC34" s="88"/>
      <c r="ND34" s="88"/>
      <c r="NE34" s="88"/>
      <c r="NF34" s="88"/>
      <c r="NG34" s="88"/>
      <c r="NH34" s="88"/>
      <c r="NI34" s="88"/>
      <c r="NJ34" s="88"/>
      <c r="NK34" s="88"/>
      <c r="NL34" s="88"/>
      <c r="NM34" s="88"/>
      <c r="NN34" s="88"/>
      <c r="NO34" s="88"/>
      <c r="NP34" s="88"/>
      <c r="NQ34" s="88"/>
      <c r="NR34" s="88"/>
      <c r="NS34" s="88"/>
      <c r="NT34" s="88"/>
      <c r="NU34" s="88"/>
      <c r="NV34" s="88"/>
      <c r="NW34" s="88"/>
      <c r="NX34" s="88"/>
      <c r="NY34" s="88"/>
      <c r="NZ34" s="88"/>
      <c r="OA34" s="88"/>
      <c r="OB34" s="88"/>
      <c r="OC34" s="88"/>
      <c r="OD34" s="88"/>
      <c r="OE34" s="88"/>
      <c r="OF34" s="88"/>
      <c r="OG34" s="88"/>
      <c r="OH34" s="88"/>
      <c r="OI34" s="88"/>
      <c r="OJ34" s="88"/>
      <c r="OK34" s="88"/>
      <c r="OL34" s="88"/>
      <c r="OM34" s="88"/>
      <c r="ON34" s="88"/>
      <c r="OO34" s="88"/>
      <c r="OP34" s="88"/>
      <c r="OQ34" s="88"/>
      <c r="OR34" s="88"/>
      <c r="OS34" s="88"/>
      <c r="OT34" s="88"/>
      <c r="OU34" s="88"/>
      <c r="OV34" s="88"/>
      <c r="OW34" s="88"/>
      <c r="OX34" s="88"/>
      <c r="OY34" s="88"/>
      <c r="OZ34" s="88"/>
      <c r="PA34" s="88"/>
      <c r="PB34" s="88"/>
      <c r="PC34" s="88"/>
      <c r="PD34" s="88"/>
      <c r="PE34" s="88"/>
      <c r="PF34" s="88"/>
      <c r="PG34" s="88"/>
      <c r="PH34" s="88"/>
      <c r="PI34" s="88"/>
      <c r="PJ34" s="88"/>
      <c r="PK34" s="88"/>
      <c r="PL34" s="88"/>
      <c r="PM34" s="88"/>
      <c r="PN34" s="88"/>
      <c r="PO34" s="88"/>
      <c r="PP34" s="88"/>
      <c r="PQ34" s="88"/>
      <c r="PR34" s="88"/>
      <c r="PS34" s="88"/>
      <c r="PT34" s="88"/>
      <c r="PU34" s="88"/>
      <c r="PV34" s="88"/>
      <c r="PW34" s="88"/>
      <c r="PX34" s="88"/>
      <c r="PY34" s="88"/>
      <c r="PZ34" s="88"/>
      <c r="QA34" s="88"/>
      <c r="QB34" s="88"/>
      <c r="QC34" s="88"/>
      <c r="QD34" s="88"/>
      <c r="QE34" s="88"/>
      <c r="QF34" s="88"/>
      <c r="QG34" s="88"/>
      <c r="QH34" s="88"/>
      <c r="QI34" s="88"/>
      <c r="QJ34" s="88"/>
      <c r="QK34" s="88"/>
      <c r="QL34" s="88"/>
      <c r="QM34" s="88"/>
      <c r="QN34" s="88"/>
      <c r="QO34" s="88"/>
      <c r="QP34" s="88"/>
      <c r="QQ34" s="88"/>
      <c r="QR34" s="88"/>
      <c r="QS34" s="88"/>
      <c r="QT34" s="88"/>
      <c r="QU34" s="88"/>
      <c r="QV34" s="88"/>
      <c r="QW34" s="88"/>
      <c r="QX34" s="88"/>
      <c r="QY34" s="88"/>
      <c r="QZ34" s="88"/>
      <c r="RA34" s="88"/>
      <c r="RB34" s="88"/>
      <c r="RC34" s="88"/>
      <c r="RD34" s="88"/>
      <c r="RE34" s="88"/>
      <c r="RF34" s="88"/>
      <c r="RG34" s="88"/>
      <c r="RH34" s="88"/>
      <c r="RI34" s="88"/>
      <c r="RJ34" s="88"/>
      <c r="RK34" s="88"/>
      <c r="RL34" s="88"/>
      <c r="RM34" s="88"/>
      <c r="RN34" s="88"/>
      <c r="RO34" s="88"/>
      <c r="RP34" s="88"/>
      <c r="RQ34" s="88"/>
      <c r="RR34" s="88"/>
      <c r="RS34" s="88"/>
      <c r="RT34" s="88"/>
      <c r="RU34" s="88"/>
      <c r="RV34" s="88"/>
      <c r="RW34" s="88"/>
      <c r="RX34" s="88"/>
      <c r="RY34" s="88"/>
      <c r="RZ34" s="88"/>
      <c r="SA34" s="88"/>
      <c r="SB34" s="88"/>
      <c r="SC34" s="88"/>
      <c r="SD34" s="88"/>
      <c r="SE34" s="88"/>
      <c r="SF34" s="88"/>
      <c r="SG34" s="88"/>
      <c r="SH34" s="88"/>
      <c r="SI34" s="88"/>
      <c r="SJ34" s="88"/>
      <c r="SK34" s="88"/>
      <c r="SL34" s="88"/>
      <c r="SM34" s="88"/>
      <c r="SN34" s="88"/>
      <c r="SO34" s="88"/>
      <c r="SP34" s="88"/>
      <c r="SQ34" s="88"/>
      <c r="SR34" s="88"/>
      <c r="SS34" s="88"/>
      <c r="ST34" s="88"/>
      <c r="SU34" s="88"/>
      <c r="SV34" s="88"/>
      <c r="SW34" s="88"/>
      <c r="SX34" s="88"/>
      <c r="SY34" s="88"/>
      <c r="SZ34" s="88"/>
      <c r="TA34" s="88"/>
      <c r="TB34" s="88"/>
      <c r="TC34" s="88"/>
      <c r="TD34" s="88"/>
      <c r="TE34" s="88"/>
      <c r="TF34" s="88"/>
      <c r="TG34" s="88"/>
      <c r="TH34" s="88"/>
      <c r="TI34" s="88"/>
      <c r="TJ34" s="88"/>
      <c r="TK34" s="88"/>
      <c r="TL34" s="88"/>
      <c r="TM34" s="88"/>
      <c r="TN34" s="88"/>
      <c r="TO34" s="88"/>
      <c r="TP34" s="88"/>
      <c r="TQ34" s="88"/>
      <c r="TR34" s="88"/>
      <c r="TS34" s="88"/>
      <c r="TT34" s="88"/>
      <c r="TU34" s="88"/>
      <c r="TV34" s="88"/>
      <c r="TW34" s="88"/>
      <c r="TX34" s="88"/>
      <c r="TY34" s="88"/>
      <c r="TZ34" s="88"/>
      <c r="UA34" s="88"/>
      <c r="UB34" s="88"/>
      <c r="UC34" s="88"/>
      <c r="UD34" s="88"/>
      <c r="UE34" s="88"/>
      <c r="UF34" s="88"/>
      <c r="UG34" s="88"/>
      <c r="UH34" s="88"/>
      <c r="UI34" s="88"/>
      <c r="UJ34" s="88"/>
      <c r="UK34" s="88"/>
      <c r="UL34" s="88"/>
      <c r="UM34" s="88"/>
      <c r="UN34" s="88"/>
      <c r="UO34" s="88"/>
      <c r="UP34" s="88"/>
      <c r="UQ34" s="88"/>
      <c r="UR34" s="88"/>
      <c r="US34" s="88"/>
      <c r="UT34" s="88"/>
      <c r="UU34" s="88"/>
      <c r="UV34" s="88"/>
      <c r="UW34" s="88"/>
      <c r="UX34" s="88"/>
      <c r="UY34" s="88"/>
      <c r="UZ34" s="88"/>
      <c r="VA34" s="88"/>
      <c r="VB34" s="88"/>
      <c r="VC34" s="88"/>
      <c r="VD34" s="88"/>
      <c r="VE34" s="88"/>
      <c r="VF34" s="88"/>
      <c r="VG34" s="88"/>
      <c r="VH34" s="88"/>
      <c r="VI34" s="88"/>
      <c r="VJ34" s="88"/>
      <c r="VK34" s="88"/>
      <c r="VL34" s="88"/>
      <c r="VM34" s="88"/>
      <c r="VN34" s="88"/>
      <c r="VO34" s="88"/>
      <c r="VP34" s="88"/>
      <c r="VQ34" s="88"/>
      <c r="VR34" s="88"/>
      <c r="VS34" s="88"/>
      <c r="VT34" s="88"/>
      <c r="VU34" s="88"/>
      <c r="VV34" s="88"/>
      <c r="VW34" s="88"/>
      <c r="VX34" s="88"/>
      <c r="VY34" s="88"/>
      <c r="VZ34" s="88"/>
      <c r="WA34" s="88"/>
      <c r="WB34" s="88"/>
      <c r="WC34" s="88"/>
      <c r="WD34" s="88"/>
      <c r="WE34" s="88"/>
      <c r="WF34" s="88"/>
      <c r="WG34" s="88"/>
      <c r="WH34" s="88"/>
      <c r="WI34" s="88"/>
      <c r="WJ34" s="88"/>
      <c r="WK34" s="88"/>
      <c r="WL34" s="88"/>
      <c r="WM34" s="88"/>
      <c r="WN34" s="88"/>
      <c r="WO34" s="88"/>
      <c r="WP34" s="88"/>
      <c r="WQ34" s="88"/>
      <c r="WR34" s="88"/>
      <c r="WS34" s="88"/>
      <c r="WT34" s="88"/>
      <c r="WU34" s="88"/>
      <c r="WV34" s="88"/>
      <c r="WW34" s="88"/>
      <c r="WX34" s="88"/>
      <c r="WY34" s="88"/>
      <c r="WZ34" s="88"/>
      <c r="XA34" s="88"/>
      <c r="XB34" s="88"/>
      <c r="XC34" s="88"/>
      <c r="XD34" s="88"/>
      <c r="XE34" s="88"/>
      <c r="XF34" s="88"/>
      <c r="XG34" s="88"/>
      <c r="XH34" s="88"/>
      <c r="XI34" s="88"/>
      <c r="XJ34" s="88"/>
      <c r="XK34" s="88"/>
      <c r="XL34" s="88"/>
      <c r="XM34" s="88"/>
      <c r="XN34" s="88"/>
      <c r="XO34" s="88"/>
      <c r="XP34" s="88"/>
      <c r="XQ34" s="88"/>
      <c r="XR34" s="88"/>
      <c r="XS34" s="88"/>
      <c r="XT34" s="88"/>
      <c r="XU34" s="88"/>
      <c r="XV34" s="88"/>
      <c r="XW34" s="88"/>
      <c r="XX34" s="88"/>
      <c r="XY34" s="88"/>
      <c r="XZ34" s="88"/>
      <c r="YA34" s="88"/>
      <c r="YB34" s="88"/>
      <c r="YC34" s="88"/>
      <c r="YD34" s="88"/>
      <c r="YE34" s="88"/>
      <c r="YF34" s="88"/>
      <c r="YG34" s="88"/>
      <c r="YH34" s="88"/>
      <c r="YI34" s="88"/>
      <c r="YJ34" s="88"/>
      <c r="YK34" s="88"/>
      <c r="YL34" s="88"/>
      <c r="YM34" s="88"/>
      <c r="YN34" s="88"/>
      <c r="YO34" s="88"/>
      <c r="YP34" s="88"/>
      <c r="YQ34" s="88"/>
      <c r="YR34" s="88"/>
      <c r="YS34" s="88"/>
      <c r="YT34" s="88"/>
      <c r="YU34" s="88"/>
      <c r="YV34" s="88"/>
      <c r="YW34" s="88"/>
      <c r="YX34" s="88"/>
      <c r="YY34" s="88"/>
      <c r="YZ34" s="88"/>
      <c r="ZA34" s="88"/>
      <c r="ZB34" s="88"/>
      <c r="ZC34" s="88"/>
      <c r="ZD34" s="88"/>
      <c r="ZE34" s="88"/>
      <c r="ZF34" s="88"/>
      <c r="ZG34" s="88"/>
      <c r="ZH34" s="88"/>
      <c r="ZI34" s="88"/>
      <c r="ZJ34" s="88"/>
      <c r="ZK34" s="88"/>
      <c r="ZL34" s="88"/>
      <c r="ZM34" s="88"/>
      <c r="ZN34" s="88"/>
      <c r="ZO34" s="88"/>
      <c r="ZP34" s="88"/>
      <c r="ZQ34" s="88"/>
      <c r="ZR34" s="88"/>
      <c r="ZS34" s="88"/>
      <c r="ZT34" s="88"/>
      <c r="ZU34" s="88"/>
      <c r="ZV34" s="88"/>
      <c r="ZW34" s="88"/>
      <c r="ZX34" s="88"/>
      <c r="ZY34" s="88"/>
      <c r="ZZ34" s="88"/>
      <c r="AAA34" s="88"/>
      <c r="AAB34" s="88"/>
      <c r="AAC34" s="88"/>
      <c r="AAD34" s="88"/>
      <c r="AAE34" s="88"/>
      <c r="AAF34" s="88"/>
      <c r="AAG34" s="88"/>
      <c r="AAH34" s="88"/>
      <c r="AAI34" s="88"/>
      <c r="AAJ34" s="88"/>
      <c r="AAK34" s="88"/>
      <c r="AAL34" s="88"/>
      <c r="AAM34" s="88"/>
      <c r="AAN34" s="88"/>
      <c r="AAO34" s="88"/>
      <c r="AAP34" s="88"/>
      <c r="AAQ34" s="88"/>
      <c r="AAR34" s="88"/>
      <c r="AAS34" s="88"/>
      <c r="AAT34" s="88"/>
      <c r="AAU34" s="88"/>
      <c r="AAV34" s="88"/>
      <c r="AAW34" s="88"/>
      <c r="AAX34" s="88"/>
      <c r="AAY34" s="88"/>
      <c r="AAZ34" s="88"/>
      <c r="ABA34" s="88"/>
      <c r="ABB34" s="88"/>
      <c r="ABC34" s="88"/>
      <c r="ABD34" s="88"/>
      <c r="ABE34" s="88"/>
      <c r="ABF34" s="88"/>
      <c r="ABG34" s="88"/>
      <c r="ABH34" s="88"/>
      <c r="ABI34" s="88"/>
      <c r="ABJ34" s="88"/>
      <c r="ABK34" s="88"/>
      <c r="ABL34" s="88"/>
      <c r="ABM34" s="88"/>
      <c r="ABN34" s="88"/>
      <c r="ABO34" s="88"/>
      <c r="ABP34" s="88"/>
      <c r="ABQ34" s="88"/>
      <c r="ABR34" s="88"/>
      <c r="ABS34" s="88"/>
      <c r="ABT34" s="88"/>
      <c r="ABU34" s="88"/>
      <c r="ABV34" s="88"/>
      <c r="ABW34" s="88"/>
      <c r="ABX34" s="88"/>
      <c r="ABY34" s="88"/>
      <c r="ABZ34" s="88"/>
      <c r="ACA34" s="88"/>
      <c r="ACB34" s="88"/>
      <c r="ACC34" s="88"/>
      <c r="ACD34" s="88"/>
      <c r="ACE34" s="88"/>
      <c r="ACF34" s="88"/>
      <c r="ACG34" s="88"/>
      <c r="ACH34" s="88"/>
      <c r="ACI34" s="88"/>
      <c r="ACJ34" s="88"/>
      <c r="ACK34" s="88"/>
      <c r="ACL34" s="88"/>
      <c r="ACM34" s="88"/>
      <c r="ACN34" s="88"/>
      <c r="ACO34" s="88"/>
      <c r="ACP34" s="88"/>
      <c r="ACQ34" s="88"/>
      <c r="ACR34" s="88"/>
      <c r="ACS34" s="88"/>
      <c r="ACT34" s="88"/>
      <c r="ACU34" s="88"/>
      <c r="ACV34" s="88"/>
      <c r="ACW34" s="88"/>
      <c r="ACX34" s="88"/>
      <c r="ACY34" s="88"/>
      <c r="ACZ34" s="88"/>
      <c r="ADA34" s="88"/>
      <c r="ADB34" s="88"/>
      <c r="ADC34" s="88"/>
      <c r="ADD34" s="88"/>
      <c r="ADE34" s="88"/>
      <c r="ADF34" s="88"/>
      <c r="ADG34" s="88"/>
      <c r="ADH34" s="88"/>
      <c r="ADI34" s="88"/>
      <c r="ADJ34" s="88"/>
      <c r="ADK34" s="88"/>
      <c r="ADL34" s="88"/>
      <c r="ADM34" s="88"/>
      <c r="ADN34" s="88"/>
      <c r="ADO34" s="88"/>
      <c r="ADP34" s="88"/>
      <c r="ADQ34" s="88"/>
      <c r="ADR34" s="88"/>
      <c r="ADS34" s="88"/>
      <c r="ADT34" s="88"/>
      <c r="ADU34" s="88"/>
      <c r="ADV34" s="88"/>
      <c r="ADW34" s="88"/>
      <c r="ADX34" s="88"/>
      <c r="ADY34" s="88"/>
      <c r="ADZ34" s="88"/>
      <c r="AEA34" s="88"/>
      <c r="AEB34" s="88"/>
      <c r="AEC34" s="88"/>
      <c r="AED34" s="88"/>
      <c r="AEE34" s="88"/>
      <c r="AEF34" s="88"/>
      <c r="AEG34" s="88"/>
      <c r="AEH34" s="88"/>
      <c r="AEI34" s="88"/>
      <c r="AEJ34" s="88"/>
      <c r="AEK34" s="88"/>
      <c r="AEL34" s="88"/>
      <c r="AEM34" s="88"/>
      <c r="AEN34" s="88"/>
      <c r="AEO34" s="88"/>
      <c r="AEP34" s="88"/>
      <c r="AEQ34" s="88"/>
      <c r="AER34" s="88"/>
      <c r="AES34" s="88"/>
      <c r="AET34" s="88"/>
      <c r="AEU34" s="88"/>
      <c r="AEV34" s="88"/>
      <c r="AEW34" s="88"/>
      <c r="AEX34" s="88"/>
      <c r="AEY34" s="88"/>
      <c r="AEZ34" s="88"/>
      <c r="AFA34" s="88"/>
      <c r="AFB34" s="88"/>
      <c r="AFC34" s="88"/>
      <c r="AFD34" s="88"/>
      <c r="AFE34" s="88"/>
      <c r="AFF34" s="88"/>
      <c r="AFG34" s="88"/>
      <c r="AFH34" s="88"/>
      <c r="AFI34" s="88"/>
      <c r="AFJ34" s="88"/>
      <c r="AFK34" s="88"/>
      <c r="AFL34" s="88"/>
      <c r="AFM34" s="88"/>
      <c r="AFN34" s="88"/>
      <c r="AFO34" s="88"/>
      <c r="AFP34" s="88"/>
      <c r="AFQ34" s="88"/>
      <c r="AFR34" s="88"/>
      <c r="AFS34" s="88"/>
      <c r="AFT34" s="88"/>
      <c r="AFU34" s="88"/>
      <c r="AFV34" s="88"/>
      <c r="AFW34" s="88"/>
      <c r="AFX34" s="88"/>
      <c r="AFY34" s="88"/>
      <c r="AFZ34" s="88"/>
      <c r="AGA34" s="88"/>
      <c r="AGB34" s="88"/>
      <c r="AGC34" s="88"/>
      <c r="AGD34" s="88"/>
      <c r="AGE34" s="88"/>
      <c r="AGF34" s="88"/>
      <c r="AGG34" s="88"/>
      <c r="AGH34" s="88"/>
      <c r="AGI34" s="88"/>
      <c r="AGJ34" s="88"/>
      <c r="AGK34" s="88"/>
      <c r="AGL34" s="88"/>
      <c r="AGM34" s="88"/>
      <c r="AGN34" s="88"/>
      <c r="AGO34" s="88"/>
      <c r="AGP34" s="88"/>
      <c r="AGQ34" s="88"/>
      <c r="AGR34" s="88"/>
      <c r="AGS34" s="88"/>
      <c r="AGT34" s="88"/>
      <c r="AGU34" s="88"/>
      <c r="AGV34" s="88"/>
      <c r="AGW34" s="88"/>
      <c r="AGX34" s="88"/>
      <c r="AGY34" s="88"/>
      <c r="AGZ34" s="88"/>
      <c r="AHA34" s="88"/>
      <c r="AHB34" s="88"/>
      <c r="AHC34" s="88"/>
      <c r="AHD34" s="88"/>
      <c r="AHE34" s="88"/>
      <c r="AHF34" s="88"/>
      <c r="AHG34" s="88"/>
      <c r="AHH34" s="88"/>
      <c r="AHI34" s="88"/>
      <c r="AHJ34" s="88"/>
      <c r="AHK34" s="88"/>
      <c r="AHL34" s="88"/>
      <c r="AHM34" s="88"/>
      <c r="AHN34" s="88"/>
      <c r="AHO34" s="88"/>
      <c r="AHP34" s="88"/>
      <c r="AHQ34" s="88"/>
      <c r="AHR34" s="88"/>
      <c r="AHS34" s="88"/>
      <c r="AHT34" s="88"/>
      <c r="AHU34" s="88"/>
      <c r="AHV34" s="88"/>
      <c r="AHW34" s="88"/>
      <c r="AHX34" s="88"/>
      <c r="AHY34" s="88"/>
      <c r="AHZ34" s="88"/>
      <c r="AIA34" s="88"/>
      <c r="AIB34" s="88"/>
      <c r="AIC34" s="88"/>
      <c r="AID34" s="88"/>
      <c r="AIE34" s="88"/>
      <c r="AIF34" s="88"/>
      <c r="AIG34" s="88"/>
      <c r="AIH34" s="88"/>
      <c r="AII34" s="88"/>
      <c r="AIJ34" s="88"/>
      <c r="AIK34" s="88"/>
      <c r="AIL34" s="88"/>
      <c r="AIM34" s="88"/>
      <c r="AIN34" s="88"/>
      <c r="AIO34" s="88"/>
      <c r="AIP34" s="88"/>
      <c r="AIQ34" s="88"/>
      <c r="AIR34" s="88"/>
      <c r="AIS34" s="88"/>
      <c r="AIT34" s="88"/>
      <c r="AIU34" s="88"/>
      <c r="AIV34" s="88"/>
      <c r="AIW34" s="88"/>
      <c r="AIX34" s="88"/>
      <c r="AIY34" s="88"/>
      <c r="AIZ34" s="88"/>
      <c r="AJA34" s="88"/>
      <c r="AJB34" s="88"/>
      <c r="AJC34" s="88"/>
      <c r="AJD34" s="88"/>
      <c r="AJE34" s="88"/>
      <c r="AJF34" s="88"/>
      <c r="AJG34" s="88"/>
      <c r="AJH34" s="88"/>
      <c r="AJI34" s="88"/>
      <c r="AJJ34" s="88"/>
      <c r="AJK34" s="88"/>
      <c r="AJL34" s="88"/>
      <c r="AJM34" s="88"/>
      <c r="AJN34" s="88"/>
      <c r="AJO34" s="88"/>
      <c r="AJP34" s="88"/>
      <c r="AJQ34" s="88"/>
      <c r="AJR34" s="88"/>
      <c r="AJS34" s="88"/>
      <c r="AJT34" s="88"/>
      <c r="AJU34" s="88"/>
      <c r="AJV34" s="88"/>
      <c r="AJW34" s="88"/>
      <c r="AJX34" s="88"/>
      <c r="AJY34" s="88"/>
      <c r="AJZ34" s="88"/>
      <c r="AKA34" s="88"/>
      <c r="AKB34" s="88"/>
      <c r="AKC34" s="88"/>
      <c r="AKD34" s="88"/>
      <c r="AKE34" s="88"/>
      <c r="AKF34" s="88"/>
      <c r="AKG34" s="88"/>
      <c r="AKH34" s="88"/>
      <c r="AKI34" s="88"/>
      <c r="AKJ34" s="88"/>
      <c r="AKK34" s="88"/>
      <c r="AKL34" s="88"/>
      <c r="AKM34" s="88"/>
      <c r="AKN34" s="88"/>
      <c r="AKO34" s="88"/>
      <c r="AKP34" s="88"/>
      <c r="AKQ34" s="88"/>
      <c r="AKR34" s="88"/>
      <c r="AKS34" s="88"/>
      <c r="AKT34" s="88"/>
      <c r="AKU34" s="88"/>
      <c r="AKV34" s="88"/>
      <c r="AKW34" s="88"/>
      <c r="AKX34" s="88"/>
      <c r="AKY34" s="88"/>
      <c r="AKZ34" s="88"/>
      <c r="ALA34" s="88"/>
      <c r="ALB34" s="88"/>
      <c r="ALC34" s="88"/>
      <c r="ALD34" s="88"/>
      <c r="ALE34" s="88"/>
      <c r="ALF34" s="88"/>
      <c r="ALG34" s="88"/>
      <c r="ALH34" s="88"/>
      <c r="ALI34" s="88"/>
      <c r="ALJ34" s="88"/>
      <c r="ALK34" s="88"/>
      <c r="ALL34" s="88"/>
      <c r="ALM34" s="88"/>
      <c r="ALN34" s="88"/>
      <c r="ALO34" s="88"/>
      <c r="ALP34" s="88"/>
      <c r="ALQ34" s="88"/>
      <c r="ALR34" s="88"/>
      <c r="ALS34" s="88"/>
      <c r="ALT34" s="88"/>
      <c r="ALU34" s="88"/>
      <c r="ALV34" s="88"/>
      <c r="ALW34" s="88"/>
      <c r="ALX34" s="88"/>
      <c r="ALY34" s="88"/>
      <c r="ALZ34" s="88"/>
      <c r="AMA34" s="88"/>
      <c r="AMB34" s="88"/>
      <c r="AMC34" s="88"/>
      <c r="AMD34" s="88"/>
      <c r="AME34" s="88"/>
      <c r="AMF34" s="88"/>
      <c r="AMG34" s="88"/>
      <c r="AMH34" s="88"/>
      <c r="AMI34" s="88"/>
      <c r="AMJ34" s="88"/>
      <c r="AMK34" s="70"/>
    </row>
    <row r="35" customFormat="false" ht="90.25" hidden="false" customHeight="true" outlineLevel="0" collapsed="false">
      <c r="A35" s="93" t="s">
        <v>88</v>
      </c>
      <c r="B35" s="94" t="n">
        <v>14617119.58</v>
      </c>
      <c r="C35" s="95" t="n">
        <v>14054000</v>
      </c>
      <c r="D35" s="98" t="n">
        <f aca="false">C35/$C$50*100</f>
        <v>0.620349421971637</v>
      </c>
      <c r="E35" s="99" t="n">
        <v>13624410</v>
      </c>
      <c r="F35" s="98" t="n">
        <f aca="false">E35/$E$50*100</f>
        <v>0.703570431413111</v>
      </c>
      <c r="G35" s="99" t="n">
        <v>13953890</v>
      </c>
      <c r="H35" s="98" t="n">
        <f aca="false">G35/$G$50*100</f>
        <v>0.800483116078052</v>
      </c>
      <c r="I35" s="100" t="n">
        <v>14291470</v>
      </c>
      <c r="J35" s="98" t="n">
        <f aca="false">I35/$I$50*100</f>
        <v>0.770742192826031</v>
      </c>
    </row>
    <row r="36" customFormat="false" ht="48.5" hidden="false" customHeight="true" outlineLevel="0" collapsed="false">
      <c r="A36" s="93" t="s">
        <v>89</v>
      </c>
      <c r="B36" s="94" t="n">
        <v>12528000</v>
      </c>
      <c r="C36" s="95" t="n">
        <v>8363400</v>
      </c>
      <c r="D36" s="98" t="n">
        <f aca="false">C36/$C$50*100</f>
        <v>0.369163964402846</v>
      </c>
      <c r="E36" s="99"/>
      <c r="F36" s="98" t="n">
        <f aca="false">E36/$E$50*100</f>
        <v>0</v>
      </c>
      <c r="G36" s="99"/>
      <c r="H36" s="98" t="n">
        <f aca="false">G36/$G$50*100</f>
        <v>0</v>
      </c>
      <c r="I36" s="100"/>
      <c r="J36" s="98" t="n">
        <f aca="false">I36/$I$50*100</f>
        <v>0</v>
      </c>
    </row>
    <row r="37" customFormat="false" ht="67.9" hidden="false" customHeight="true" outlineLevel="0" collapsed="false">
      <c r="A37" s="93" t="s">
        <v>90</v>
      </c>
      <c r="B37" s="94" t="n">
        <v>2503426.43</v>
      </c>
      <c r="C37" s="95" t="n">
        <v>2503430</v>
      </c>
      <c r="D37" s="98" t="n">
        <f aca="false">C37/$C$50*100</f>
        <v>0.110502444389245</v>
      </c>
      <c r="E37" s="99"/>
      <c r="F37" s="98" t="n">
        <f aca="false">E37/$E$50*100</f>
        <v>0</v>
      </c>
      <c r="G37" s="99"/>
      <c r="H37" s="98" t="n">
        <f aca="false">G37/$G$50*100</f>
        <v>0</v>
      </c>
      <c r="I37" s="100"/>
      <c r="J37" s="98" t="n">
        <f aca="false">I37/$I$50*100</f>
        <v>0</v>
      </c>
    </row>
    <row r="38" customFormat="false" ht="67.9" hidden="false" customHeight="true" outlineLevel="0" collapsed="false">
      <c r="A38" s="93" t="s">
        <v>91</v>
      </c>
      <c r="B38" s="94" t="n">
        <v>5624397</v>
      </c>
      <c r="C38" s="99" t="n">
        <v>5634300</v>
      </c>
      <c r="D38" s="98" t="n">
        <f aca="false">C38/$C$50*100</f>
        <v>0.248700352085868</v>
      </c>
      <c r="E38" s="99" t="n">
        <v>2484250</v>
      </c>
      <c r="F38" s="98" t="n">
        <f aca="false">E38/$E$50*100</f>
        <v>0.128287745615261</v>
      </c>
      <c r="G38" s="99" t="n">
        <v>2443110</v>
      </c>
      <c r="H38" s="98" t="n">
        <f aca="false">G38/$G$50*100</f>
        <v>0.140152194529371</v>
      </c>
      <c r="I38" s="100" t="n">
        <v>2396960</v>
      </c>
      <c r="J38" s="98" t="n">
        <f aca="false">I38/$I$50*100</f>
        <v>0.129268592140366</v>
      </c>
      <c r="M38" s="70"/>
      <c r="AMK38" s="70"/>
    </row>
    <row r="39" customFormat="false" ht="45.5" hidden="false" customHeight="true" outlineLevel="0" collapsed="false">
      <c r="A39" s="93" t="s">
        <v>92</v>
      </c>
      <c r="B39" s="94" t="n">
        <v>2099075.78</v>
      </c>
      <c r="C39" s="95" t="n">
        <v>2245600</v>
      </c>
      <c r="D39" s="98" t="n">
        <f aca="false">C39/$C$50*100</f>
        <v>0.0991217206474675</v>
      </c>
      <c r="E39" s="99" t="n">
        <v>440550</v>
      </c>
      <c r="F39" s="98" t="n">
        <f aca="false">E39/$E$50*100</f>
        <v>0.0227501927466251</v>
      </c>
      <c r="G39" s="99" t="n">
        <v>716750</v>
      </c>
      <c r="H39" s="98" t="n">
        <f aca="false">G39/$G$50*100</f>
        <v>0.0411172994375721</v>
      </c>
      <c r="I39" s="100" t="n">
        <v>712750</v>
      </c>
      <c r="J39" s="98" t="n">
        <f aca="false">I39/$I$50*100</f>
        <v>0.0384387678759955</v>
      </c>
    </row>
    <row r="40" customFormat="false" ht="33.55" hidden="false" customHeight="true" outlineLevel="0" collapsed="false">
      <c r="A40" s="101" t="s">
        <v>93</v>
      </c>
      <c r="B40" s="102" t="n">
        <v>2516226.14</v>
      </c>
      <c r="C40" s="103" t="n">
        <v>2516230</v>
      </c>
      <c r="D40" s="98" t="n">
        <f aca="false">C40/$C$50*100</f>
        <v>0.111067441728169</v>
      </c>
      <c r="E40" s="103" t="n">
        <v>2172600</v>
      </c>
      <c r="F40" s="96" t="n">
        <f aca="false">E40/$E$50*100</f>
        <v>0.112194004678964</v>
      </c>
      <c r="G40" s="103" t="n">
        <v>0</v>
      </c>
      <c r="H40" s="96" t="n">
        <f aca="false">G40/$G$50*100</f>
        <v>0</v>
      </c>
      <c r="I40" s="104" t="n">
        <v>0</v>
      </c>
      <c r="J40" s="96" t="n">
        <f aca="false">I40/$I$50*100</f>
        <v>0</v>
      </c>
    </row>
    <row r="41" customFormat="false" ht="37.3" hidden="false" customHeight="true" outlineLevel="0" collapsed="false">
      <c r="A41" s="105" t="s">
        <v>94</v>
      </c>
      <c r="B41" s="106" t="n">
        <f aca="false">B42+B43+B44+B45+B46</f>
        <v>1572674923.73</v>
      </c>
      <c r="C41" s="106" t="n">
        <f aca="false">C42+C43+C44+C45+C46+C48+C49+C47</f>
        <v>1560480735.86</v>
      </c>
      <c r="D41" s="92" t="n">
        <f aca="false">C41/$C$50*100</f>
        <v>68.8802705627313</v>
      </c>
      <c r="E41" s="106" t="n">
        <f aca="false">E42+E43+E44+E45</f>
        <v>1154328800</v>
      </c>
      <c r="F41" s="92" t="n">
        <f aca="false">E41/$E$50*100</f>
        <v>59.6100390261728</v>
      </c>
      <c r="G41" s="106" t="n">
        <f aca="false">G42+G43+G44+G45</f>
        <v>1013620300</v>
      </c>
      <c r="H41" s="92" t="n">
        <f aca="false">G41/$G$50*100</f>
        <v>58.1476517490083</v>
      </c>
      <c r="I41" s="106" t="n">
        <f aca="false">I42+I43+I44+I45</f>
        <v>1045155200</v>
      </c>
      <c r="J41" s="92" t="n">
        <f aca="false">I41/$I$50*100</f>
        <v>56.3654551065446</v>
      </c>
      <c r="K41" s="88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88"/>
      <c r="FG41" s="88"/>
      <c r="FH41" s="88"/>
      <c r="FI41" s="88"/>
      <c r="FJ41" s="88"/>
      <c r="FK41" s="88"/>
      <c r="FL41" s="88"/>
      <c r="FM41" s="88"/>
      <c r="FN41" s="88"/>
      <c r="FO41" s="88"/>
      <c r="FP41" s="88"/>
      <c r="FQ41" s="88"/>
      <c r="FR41" s="88"/>
      <c r="FS41" s="88"/>
      <c r="FT41" s="88"/>
      <c r="FU41" s="88"/>
      <c r="FV41" s="88"/>
      <c r="FW41" s="88"/>
      <c r="FX41" s="88"/>
      <c r="FY41" s="88"/>
      <c r="FZ41" s="88"/>
      <c r="GA41" s="88"/>
      <c r="GB41" s="88"/>
      <c r="GC41" s="88"/>
      <c r="GD41" s="88"/>
      <c r="GE41" s="88"/>
      <c r="GF41" s="88"/>
      <c r="GG41" s="88"/>
      <c r="GH41" s="88"/>
      <c r="GI41" s="88"/>
      <c r="GJ41" s="88"/>
      <c r="GK41" s="88"/>
      <c r="GL41" s="88"/>
      <c r="GM41" s="88"/>
      <c r="GN41" s="88"/>
      <c r="GO41" s="88"/>
      <c r="GP41" s="88"/>
      <c r="GQ41" s="88"/>
      <c r="GR41" s="88"/>
      <c r="GS41" s="88"/>
      <c r="GT41" s="88"/>
      <c r="GU41" s="88"/>
      <c r="GV41" s="88"/>
      <c r="GW41" s="88"/>
      <c r="GX41" s="88"/>
      <c r="GY41" s="88"/>
      <c r="GZ41" s="88"/>
      <c r="HA41" s="88"/>
      <c r="HB41" s="88"/>
      <c r="HC41" s="88"/>
      <c r="HD41" s="88"/>
      <c r="HE41" s="88"/>
      <c r="HF41" s="88"/>
      <c r="HG41" s="88"/>
      <c r="HH41" s="88"/>
      <c r="HI41" s="88"/>
      <c r="HJ41" s="88"/>
      <c r="HK41" s="88"/>
      <c r="HL41" s="88"/>
      <c r="HM41" s="88"/>
      <c r="HN41" s="88"/>
      <c r="HO41" s="88"/>
      <c r="HP41" s="88"/>
      <c r="HQ41" s="88"/>
      <c r="HR41" s="88"/>
      <c r="HS41" s="88"/>
      <c r="HT41" s="88"/>
      <c r="HU41" s="88"/>
      <c r="HV41" s="88"/>
      <c r="HW41" s="88"/>
      <c r="HX41" s="88"/>
      <c r="HY41" s="88"/>
      <c r="HZ41" s="88"/>
      <c r="IA41" s="88"/>
      <c r="IB41" s="88"/>
      <c r="IC41" s="88"/>
      <c r="ID41" s="88"/>
      <c r="IE41" s="88"/>
      <c r="IF41" s="88"/>
      <c r="IG41" s="88"/>
      <c r="IH41" s="88"/>
      <c r="II41" s="88"/>
      <c r="IJ41" s="88"/>
      <c r="IK41" s="88"/>
      <c r="IL41" s="88"/>
      <c r="IM41" s="88"/>
      <c r="IN41" s="88"/>
      <c r="IO41" s="88"/>
      <c r="IP41" s="88"/>
      <c r="IQ41" s="88"/>
      <c r="IR41" s="88"/>
      <c r="IS41" s="88"/>
      <c r="IT41" s="88"/>
      <c r="IU41" s="88"/>
      <c r="IV41" s="88"/>
      <c r="IW41" s="88"/>
      <c r="IX41" s="88"/>
      <c r="IY41" s="88"/>
      <c r="IZ41" s="88"/>
      <c r="JA41" s="88"/>
      <c r="JB41" s="88"/>
      <c r="JC41" s="88"/>
      <c r="JD41" s="88"/>
      <c r="JE41" s="88"/>
      <c r="JF41" s="88"/>
      <c r="JG41" s="88"/>
      <c r="JH41" s="88"/>
      <c r="JI41" s="88"/>
      <c r="JJ41" s="88"/>
      <c r="JK41" s="88"/>
      <c r="JL41" s="88"/>
      <c r="JM41" s="88"/>
      <c r="JN41" s="88"/>
      <c r="JO41" s="88"/>
      <c r="JP41" s="88"/>
      <c r="JQ41" s="88"/>
      <c r="JR41" s="88"/>
      <c r="JS41" s="88"/>
      <c r="JT41" s="88"/>
      <c r="JU41" s="88"/>
      <c r="JV41" s="88"/>
      <c r="JW41" s="88"/>
      <c r="JX41" s="88"/>
      <c r="JY41" s="88"/>
      <c r="JZ41" s="88"/>
      <c r="KA41" s="88"/>
      <c r="KB41" s="88"/>
      <c r="KC41" s="88"/>
      <c r="KD41" s="88"/>
      <c r="KE41" s="88"/>
      <c r="KF41" s="88"/>
      <c r="KG41" s="88"/>
      <c r="KH41" s="88"/>
      <c r="KI41" s="88"/>
      <c r="KJ41" s="88"/>
      <c r="KK41" s="88"/>
      <c r="KL41" s="88"/>
      <c r="KM41" s="88"/>
      <c r="KN41" s="88"/>
      <c r="KO41" s="88"/>
      <c r="KP41" s="88"/>
      <c r="KQ41" s="88"/>
      <c r="KR41" s="88"/>
      <c r="KS41" s="88"/>
      <c r="KT41" s="88"/>
      <c r="KU41" s="88"/>
      <c r="KV41" s="88"/>
      <c r="KW41" s="88"/>
      <c r="KX41" s="88"/>
      <c r="KY41" s="88"/>
      <c r="KZ41" s="88"/>
      <c r="LA41" s="88"/>
      <c r="LB41" s="88"/>
      <c r="LC41" s="88"/>
      <c r="LD41" s="88"/>
      <c r="LE41" s="88"/>
      <c r="LF41" s="88"/>
      <c r="LG41" s="88"/>
      <c r="LH41" s="88"/>
      <c r="LI41" s="88"/>
      <c r="LJ41" s="88"/>
      <c r="LK41" s="88"/>
      <c r="LL41" s="88"/>
      <c r="LM41" s="88"/>
      <c r="LN41" s="88"/>
      <c r="LO41" s="88"/>
      <c r="LP41" s="88"/>
      <c r="LQ41" s="88"/>
      <c r="LR41" s="88"/>
      <c r="LS41" s="88"/>
      <c r="LT41" s="88"/>
      <c r="LU41" s="88"/>
      <c r="LV41" s="88"/>
      <c r="LW41" s="88"/>
      <c r="LX41" s="88"/>
      <c r="LY41" s="88"/>
      <c r="LZ41" s="88"/>
      <c r="MA41" s="88"/>
      <c r="MB41" s="88"/>
      <c r="MC41" s="88"/>
      <c r="MD41" s="88"/>
      <c r="ME41" s="88"/>
      <c r="MF41" s="88"/>
      <c r="MG41" s="88"/>
      <c r="MH41" s="88"/>
      <c r="MI41" s="88"/>
      <c r="MJ41" s="88"/>
      <c r="MK41" s="88"/>
      <c r="ML41" s="88"/>
      <c r="MM41" s="88"/>
      <c r="MN41" s="88"/>
      <c r="MO41" s="88"/>
      <c r="MP41" s="88"/>
      <c r="MQ41" s="88"/>
      <c r="MR41" s="88"/>
      <c r="MS41" s="88"/>
      <c r="MT41" s="88"/>
      <c r="MU41" s="88"/>
      <c r="MV41" s="88"/>
      <c r="MW41" s="88"/>
      <c r="MX41" s="88"/>
      <c r="MY41" s="88"/>
      <c r="MZ41" s="88"/>
      <c r="NA41" s="88"/>
      <c r="NB41" s="88"/>
      <c r="NC41" s="88"/>
      <c r="ND41" s="88"/>
      <c r="NE41" s="88"/>
      <c r="NF41" s="88"/>
      <c r="NG41" s="88"/>
      <c r="NH41" s="88"/>
      <c r="NI41" s="88"/>
      <c r="NJ41" s="88"/>
      <c r="NK41" s="88"/>
      <c r="NL41" s="88"/>
      <c r="NM41" s="88"/>
      <c r="NN41" s="88"/>
      <c r="NO41" s="88"/>
      <c r="NP41" s="88"/>
      <c r="NQ41" s="88"/>
      <c r="NR41" s="88"/>
      <c r="NS41" s="88"/>
      <c r="NT41" s="88"/>
      <c r="NU41" s="88"/>
      <c r="NV41" s="88"/>
      <c r="NW41" s="88"/>
      <c r="NX41" s="88"/>
      <c r="NY41" s="88"/>
      <c r="NZ41" s="88"/>
      <c r="OA41" s="88"/>
      <c r="OB41" s="88"/>
      <c r="OC41" s="88"/>
      <c r="OD41" s="88"/>
      <c r="OE41" s="88"/>
      <c r="OF41" s="88"/>
      <c r="OG41" s="88"/>
      <c r="OH41" s="88"/>
      <c r="OI41" s="88"/>
      <c r="OJ41" s="88"/>
      <c r="OK41" s="88"/>
      <c r="OL41" s="88"/>
      <c r="OM41" s="88"/>
      <c r="ON41" s="88"/>
      <c r="OO41" s="88"/>
      <c r="OP41" s="88"/>
      <c r="OQ41" s="88"/>
      <c r="OR41" s="88"/>
      <c r="OS41" s="88"/>
      <c r="OT41" s="88"/>
      <c r="OU41" s="88"/>
      <c r="OV41" s="88"/>
      <c r="OW41" s="88"/>
      <c r="OX41" s="88"/>
      <c r="OY41" s="88"/>
      <c r="OZ41" s="88"/>
      <c r="PA41" s="88"/>
      <c r="PB41" s="88"/>
      <c r="PC41" s="88"/>
      <c r="PD41" s="88"/>
      <c r="PE41" s="88"/>
      <c r="PF41" s="88"/>
      <c r="PG41" s="88"/>
      <c r="PH41" s="88"/>
      <c r="PI41" s="88"/>
      <c r="PJ41" s="88"/>
      <c r="PK41" s="88"/>
      <c r="PL41" s="88"/>
      <c r="PM41" s="88"/>
      <c r="PN41" s="88"/>
      <c r="PO41" s="88"/>
      <c r="PP41" s="88"/>
      <c r="PQ41" s="88"/>
      <c r="PR41" s="88"/>
      <c r="PS41" s="88"/>
      <c r="PT41" s="88"/>
      <c r="PU41" s="88"/>
      <c r="PV41" s="88"/>
      <c r="PW41" s="88"/>
      <c r="PX41" s="88"/>
      <c r="PY41" s="88"/>
      <c r="PZ41" s="88"/>
      <c r="QA41" s="88"/>
      <c r="QB41" s="88"/>
      <c r="QC41" s="88"/>
      <c r="QD41" s="88"/>
      <c r="QE41" s="88"/>
      <c r="QF41" s="88"/>
      <c r="QG41" s="88"/>
      <c r="QH41" s="88"/>
      <c r="QI41" s="88"/>
      <c r="QJ41" s="88"/>
      <c r="QK41" s="88"/>
      <c r="QL41" s="88"/>
      <c r="QM41" s="88"/>
      <c r="QN41" s="88"/>
      <c r="QO41" s="88"/>
      <c r="QP41" s="88"/>
      <c r="QQ41" s="88"/>
      <c r="QR41" s="88"/>
      <c r="QS41" s="88"/>
      <c r="QT41" s="88"/>
      <c r="QU41" s="88"/>
      <c r="QV41" s="88"/>
      <c r="QW41" s="88"/>
      <c r="QX41" s="88"/>
      <c r="QY41" s="88"/>
      <c r="QZ41" s="88"/>
      <c r="RA41" s="88"/>
      <c r="RB41" s="88"/>
      <c r="RC41" s="88"/>
      <c r="RD41" s="88"/>
      <c r="RE41" s="88"/>
      <c r="RF41" s="88"/>
      <c r="RG41" s="88"/>
      <c r="RH41" s="88"/>
      <c r="RI41" s="88"/>
      <c r="RJ41" s="88"/>
      <c r="RK41" s="88"/>
      <c r="RL41" s="88"/>
      <c r="RM41" s="88"/>
      <c r="RN41" s="88"/>
      <c r="RO41" s="88"/>
      <c r="RP41" s="88"/>
      <c r="RQ41" s="88"/>
      <c r="RR41" s="88"/>
      <c r="RS41" s="88"/>
      <c r="RT41" s="88"/>
      <c r="RU41" s="88"/>
      <c r="RV41" s="88"/>
      <c r="RW41" s="88"/>
      <c r="RX41" s="88"/>
      <c r="RY41" s="88"/>
      <c r="RZ41" s="88"/>
      <c r="SA41" s="88"/>
      <c r="SB41" s="88"/>
      <c r="SC41" s="88"/>
      <c r="SD41" s="88"/>
      <c r="SE41" s="88"/>
      <c r="SF41" s="88"/>
      <c r="SG41" s="88"/>
      <c r="SH41" s="88"/>
      <c r="SI41" s="88"/>
      <c r="SJ41" s="88"/>
      <c r="SK41" s="88"/>
      <c r="SL41" s="88"/>
      <c r="SM41" s="88"/>
      <c r="SN41" s="88"/>
      <c r="SO41" s="88"/>
      <c r="SP41" s="88"/>
      <c r="SQ41" s="88"/>
      <c r="SR41" s="88"/>
      <c r="SS41" s="88"/>
      <c r="ST41" s="88"/>
      <c r="SU41" s="88"/>
      <c r="SV41" s="88"/>
      <c r="SW41" s="88"/>
      <c r="SX41" s="88"/>
      <c r="SY41" s="88"/>
      <c r="SZ41" s="88"/>
      <c r="TA41" s="88"/>
      <c r="TB41" s="88"/>
      <c r="TC41" s="88"/>
      <c r="TD41" s="88"/>
      <c r="TE41" s="88"/>
      <c r="TF41" s="88"/>
      <c r="TG41" s="88"/>
      <c r="TH41" s="88"/>
      <c r="TI41" s="88"/>
      <c r="TJ41" s="88"/>
      <c r="TK41" s="88"/>
      <c r="TL41" s="88"/>
      <c r="TM41" s="88"/>
      <c r="TN41" s="88"/>
      <c r="TO41" s="88"/>
      <c r="TP41" s="88"/>
      <c r="TQ41" s="88"/>
      <c r="TR41" s="88"/>
      <c r="TS41" s="88"/>
      <c r="TT41" s="88"/>
      <c r="TU41" s="88"/>
      <c r="TV41" s="88"/>
      <c r="TW41" s="88"/>
      <c r="TX41" s="88"/>
      <c r="TY41" s="88"/>
      <c r="TZ41" s="88"/>
      <c r="UA41" s="88"/>
      <c r="UB41" s="88"/>
      <c r="UC41" s="88"/>
      <c r="UD41" s="88"/>
      <c r="UE41" s="88"/>
      <c r="UF41" s="88"/>
      <c r="UG41" s="88"/>
      <c r="UH41" s="88"/>
      <c r="UI41" s="88"/>
      <c r="UJ41" s="88"/>
      <c r="UK41" s="88"/>
      <c r="UL41" s="88"/>
      <c r="UM41" s="88"/>
      <c r="UN41" s="88"/>
      <c r="UO41" s="88"/>
      <c r="UP41" s="88"/>
      <c r="UQ41" s="88"/>
      <c r="UR41" s="88"/>
      <c r="US41" s="88"/>
      <c r="UT41" s="88"/>
      <c r="UU41" s="88"/>
      <c r="UV41" s="88"/>
      <c r="UW41" s="88"/>
      <c r="UX41" s="88"/>
      <c r="UY41" s="88"/>
      <c r="UZ41" s="88"/>
      <c r="VA41" s="88"/>
      <c r="VB41" s="88"/>
      <c r="VC41" s="88"/>
      <c r="VD41" s="88"/>
      <c r="VE41" s="88"/>
      <c r="VF41" s="88"/>
      <c r="VG41" s="88"/>
      <c r="VH41" s="88"/>
      <c r="VI41" s="88"/>
      <c r="VJ41" s="88"/>
      <c r="VK41" s="88"/>
      <c r="VL41" s="88"/>
      <c r="VM41" s="88"/>
      <c r="VN41" s="88"/>
      <c r="VO41" s="88"/>
      <c r="VP41" s="88"/>
      <c r="VQ41" s="88"/>
      <c r="VR41" s="88"/>
      <c r="VS41" s="88"/>
      <c r="VT41" s="88"/>
      <c r="VU41" s="88"/>
      <c r="VV41" s="88"/>
      <c r="VW41" s="88"/>
      <c r="VX41" s="88"/>
      <c r="VY41" s="88"/>
      <c r="VZ41" s="88"/>
      <c r="WA41" s="88"/>
      <c r="WB41" s="88"/>
      <c r="WC41" s="88"/>
      <c r="WD41" s="88"/>
      <c r="WE41" s="88"/>
      <c r="WF41" s="88"/>
      <c r="WG41" s="88"/>
      <c r="WH41" s="88"/>
      <c r="WI41" s="88"/>
      <c r="WJ41" s="88"/>
      <c r="WK41" s="88"/>
      <c r="WL41" s="88"/>
      <c r="WM41" s="88"/>
      <c r="WN41" s="88"/>
      <c r="WO41" s="88"/>
      <c r="WP41" s="88"/>
      <c r="WQ41" s="88"/>
      <c r="WR41" s="88"/>
      <c r="WS41" s="88"/>
      <c r="WT41" s="88"/>
      <c r="WU41" s="88"/>
      <c r="WV41" s="88"/>
      <c r="WW41" s="88"/>
      <c r="WX41" s="88"/>
      <c r="WY41" s="88"/>
      <c r="WZ41" s="88"/>
      <c r="XA41" s="88"/>
      <c r="XB41" s="88"/>
      <c r="XC41" s="88"/>
      <c r="XD41" s="88"/>
      <c r="XE41" s="88"/>
      <c r="XF41" s="88"/>
      <c r="XG41" s="88"/>
      <c r="XH41" s="88"/>
      <c r="XI41" s="88"/>
      <c r="XJ41" s="88"/>
      <c r="XK41" s="88"/>
      <c r="XL41" s="88"/>
      <c r="XM41" s="88"/>
      <c r="XN41" s="88"/>
      <c r="XO41" s="88"/>
      <c r="XP41" s="88"/>
      <c r="XQ41" s="88"/>
      <c r="XR41" s="88"/>
      <c r="XS41" s="88"/>
      <c r="XT41" s="88"/>
      <c r="XU41" s="88"/>
      <c r="XV41" s="88"/>
      <c r="XW41" s="88"/>
      <c r="XX41" s="88"/>
      <c r="XY41" s="88"/>
      <c r="XZ41" s="88"/>
      <c r="YA41" s="88"/>
      <c r="YB41" s="88"/>
      <c r="YC41" s="88"/>
      <c r="YD41" s="88"/>
      <c r="YE41" s="88"/>
      <c r="YF41" s="88"/>
      <c r="YG41" s="88"/>
      <c r="YH41" s="88"/>
      <c r="YI41" s="88"/>
      <c r="YJ41" s="88"/>
      <c r="YK41" s="88"/>
      <c r="YL41" s="88"/>
      <c r="YM41" s="88"/>
      <c r="YN41" s="88"/>
      <c r="YO41" s="88"/>
      <c r="YP41" s="88"/>
      <c r="YQ41" s="88"/>
      <c r="YR41" s="88"/>
      <c r="YS41" s="88"/>
      <c r="YT41" s="88"/>
      <c r="YU41" s="88"/>
      <c r="YV41" s="88"/>
      <c r="YW41" s="88"/>
      <c r="YX41" s="88"/>
      <c r="YY41" s="88"/>
      <c r="YZ41" s="88"/>
      <c r="ZA41" s="88"/>
      <c r="ZB41" s="88"/>
      <c r="ZC41" s="88"/>
      <c r="ZD41" s="88"/>
      <c r="ZE41" s="88"/>
      <c r="ZF41" s="88"/>
      <c r="ZG41" s="88"/>
      <c r="ZH41" s="88"/>
      <c r="ZI41" s="88"/>
      <c r="ZJ41" s="88"/>
      <c r="ZK41" s="88"/>
      <c r="ZL41" s="88"/>
      <c r="ZM41" s="88"/>
      <c r="ZN41" s="88"/>
      <c r="ZO41" s="88"/>
      <c r="ZP41" s="88"/>
      <c r="ZQ41" s="88"/>
      <c r="ZR41" s="88"/>
      <c r="ZS41" s="88"/>
      <c r="ZT41" s="88"/>
      <c r="ZU41" s="88"/>
      <c r="ZV41" s="88"/>
      <c r="ZW41" s="88"/>
      <c r="ZX41" s="88"/>
      <c r="ZY41" s="88"/>
      <c r="ZZ41" s="88"/>
      <c r="AAA41" s="88"/>
      <c r="AAB41" s="88"/>
      <c r="AAC41" s="88"/>
      <c r="AAD41" s="88"/>
      <c r="AAE41" s="88"/>
      <c r="AAF41" s="88"/>
      <c r="AAG41" s="88"/>
      <c r="AAH41" s="88"/>
      <c r="AAI41" s="88"/>
      <c r="AAJ41" s="88"/>
      <c r="AAK41" s="88"/>
      <c r="AAL41" s="88"/>
      <c r="AAM41" s="88"/>
      <c r="AAN41" s="88"/>
      <c r="AAO41" s="88"/>
      <c r="AAP41" s="88"/>
      <c r="AAQ41" s="88"/>
      <c r="AAR41" s="88"/>
      <c r="AAS41" s="88"/>
      <c r="AAT41" s="88"/>
      <c r="AAU41" s="88"/>
      <c r="AAV41" s="88"/>
      <c r="AAW41" s="88"/>
      <c r="AAX41" s="88"/>
      <c r="AAY41" s="88"/>
      <c r="AAZ41" s="88"/>
      <c r="ABA41" s="88"/>
      <c r="ABB41" s="88"/>
      <c r="ABC41" s="88"/>
      <c r="ABD41" s="88"/>
      <c r="ABE41" s="88"/>
      <c r="ABF41" s="88"/>
      <c r="ABG41" s="88"/>
      <c r="ABH41" s="88"/>
      <c r="ABI41" s="88"/>
      <c r="ABJ41" s="88"/>
      <c r="ABK41" s="88"/>
      <c r="ABL41" s="88"/>
      <c r="ABM41" s="88"/>
      <c r="ABN41" s="88"/>
      <c r="ABO41" s="88"/>
      <c r="ABP41" s="88"/>
      <c r="ABQ41" s="88"/>
      <c r="ABR41" s="88"/>
      <c r="ABS41" s="88"/>
      <c r="ABT41" s="88"/>
      <c r="ABU41" s="88"/>
      <c r="ABV41" s="88"/>
      <c r="ABW41" s="88"/>
      <c r="ABX41" s="88"/>
      <c r="ABY41" s="88"/>
      <c r="ABZ41" s="88"/>
      <c r="ACA41" s="88"/>
      <c r="ACB41" s="88"/>
      <c r="ACC41" s="88"/>
      <c r="ACD41" s="88"/>
      <c r="ACE41" s="88"/>
      <c r="ACF41" s="88"/>
      <c r="ACG41" s="88"/>
      <c r="ACH41" s="88"/>
      <c r="ACI41" s="88"/>
      <c r="ACJ41" s="88"/>
      <c r="ACK41" s="88"/>
      <c r="ACL41" s="88"/>
      <c r="ACM41" s="88"/>
      <c r="ACN41" s="88"/>
      <c r="ACO41" s="88"/>
      <c r="ACP41" s="88"/>
      <c r="ACQ41" s="88"/>
      <c r="ACR41" s="88"/>
      <c r="ACS41" s="88"/>
      <c r="ACT41" s="88"/>
      <c r="ACU41" s="88"/>
      <c r="ACV41" s="88"/>
      <c r="ACW41" s="88"/>
      <c r="ACX41" s="88"/>
      <c r="ACY41" s="88"/>
      <c r="ACZ41" s="88"/>
      <c r="ADA41" s="88"/>
      <c r="ADB41" s="88"/>
      <c r="ADC41" s="88"/>
      <c r="ADD41" s="88"/>
      <c r="ADE41" s="88"/>
      <c r="ADF41" s="88"/>
      <c r="ADG41" s="88"/>
      <c r="ADH41" s="88"/>
      <c r="ADI41" s="88"/>
      <c r="ADJ41" s="88"/>
      <c r="ADK41" s="88"/>
      <c r="ADL41" s="88"/>
      <c r="ADM41" s="88"/>
      <c r="ADN41" s="88"/>
      <c r="ADO41" s="88"/>
      <c r="ADP41" s="88"/>
      <c r="ADQ41" s="88"/>
      <c r="ADR41" s="88"/>
      <c r="ADS41" s="88"/>
      <c r="ADT41" s="88"/>
      <c r="ADU41" s="88"/>
      <c r="ADV41" s="88"/>
      <c r="ADW41" s="88"/>
      <c r="ADX41" s="88"/>
      <c r="ADY41" s="88"/>
      <c r="ADZ41" s="88"/>
      <c r="AEA41" s="88"/>
      <c r="AEB41" s="88"/>
      <c r="AEC41" s="88"/>
      <c r="AED41" s="88"/>
      <c r="AEE41" s="88"/>
      <c r="AEF41" s="88"/>
      <c r="AEG41" s="88"/>
      <c r="AEH41" s="88"/>
      <c r="AEI41" s="88"/>
      <c r="AEJ41" s="88"/>
      <c r="AEK41" s="88"/>
      <c r="AEL41" s="88"/>
      <c r="AEM41" s="88"/>
      <c r="AEN41" s="88"/>
      <c r="AEO41" s="88"/>
      <c r="AEP41" s="88"/>
      <c r="AEQ41" s="88"/>
      <c r="AER41" s="88"/>
      <c r="AES41" s="88"/>
      <c r="AET41" s="88"/>
      <c r="AEU41" s="88"/>
      <c r="AEV41" s="88"/>
      <c r="AEW41" s="88"/>
      <c r="AEX41" s="88"/>
      <c r="AEY41" s="88"/>
      <c r="AEZ41" s="88"/>
      <c r="AFA41" s="88"/>
      <c r="AFB41" s="88"/>
      <c r="AFC41" s="88"/>
      <c r="AFD41" s="88"/>
      <c r="AFE41" s="88"/>
      <c r="AFF41" s="88"/>
      <c r="AFG41" s="88"/>
      <c r="AFH41" s="88"/>
      <c r="AFI41" s="88"/>
      <c r="AFJ41" s="88"/>
      <c r="AFK41" s="88"/>
      <c r="AFL41" s="88"/>
      <c r="AFM41" s="88"/>
      <c r="AFN41" s="88"/>
      <c r="AFO41" s="88"/>
      <c r="AFP41" s="88"/>
      <c r="AFQ41" s="88"/>
      <c r="AFR41" s="88"/>
      <c r="AFS41" s="88"/>
      <c r="AFT41" s="88"/>
      <c r="AFU41" s="88"/>
      <c r="AFV41" s="88"/>
      <c r="AFW41" s="88"/>
      <c r="AFX41" s="88"/>
      <c r="AFY41" s="88"/>
      <c r="AFZ41" s="88"/>
      <c r="AGA41" s="88"/>
      <c r="AGB41" s="88"/>
      <c r="AGC41" s="88"/>
      <c r="AGD41" s="88"/>
      <c r="AGE41" s="88"/>
      <c r="AGF41" s="88"/>
      <c r="AGG41" s="88"/>
      <c r="AGH41" s="88"/>
      <c r="AGI41" s="88"/>
      <c r="AGJ41" s="88"/>
      <c r="AGK41" s="88"/>
      <c r="AGL41" s="88"/>
      <c r="AGM41" s="88"/>
      <c r="AGN41" s="88"/>
      <c r="AGO41" s="88"/>
      <c r="AGP41" s="88"/>
      <c r="AGQ41" s="88"/>
      <c r="AGR41" s="88"/>
      <c r="AGS41" s="88"/>
      <c r="AGT41" s="88"/>
      <c r="AGU41" s="88"/>
      <c r="AGV41" s="88"/>
      <c r="AGW41" s="88"/>
      <c r="AGX41" s="88"/>
      <c r="AGY41" s="88"/>
      <c r="AGZ41" s="88"/>
      <c r="AHA41" s="88"/>
      <c r="AHB41" s="88"/>
      <c r="AHC41" s="88"/>
      <c r="AHD41" s="88"/>
      <c r="AHE41" s="88"/>
      <c r="AHF41" s="88"/>
      <c r="AHG41" s="88"/>
      <c r="AHH41" s="88"/>
      <c r="AHI41" s="88"/>
      <c r="AHJ41" s="88"/>
      <c r="AHK41" s="88"/>
      <c r="AHL41" s="88"/>
      <c r="AHM41" s="88"/>
      <c r="AHN41" s="88"/>
      <c r="AHO41" s="88"/>
      <c r="AHP41" s="88"/>
      <c r="AHQ41" s="88"/>
      <c r="AHR41" s="88"/>
      <c r="AHS41" s="88"/>
      <c r="AHT41" s="88"/>
      <c r="AHU41" s="88"/>
      <c r="AHV41" s="88"/>
      <c r="AHW41" s="88"/>
      <c r="AHX41" s="88"/>
      <c r="AHY41" s="88"/>
      <c r="AHZ41" s="88"/>
      <c r="AIA41" s="88"/>
      <c r="AIB41" s="88"/>
      <c r="AIC41" s="88"/>
      <c r="AID41" s="88"/>
      <c r="AIE41" s="88"/>
      <c r="AIF41" s="88"/>
      <c r="AIG41" s="88"/>
      <c r="AIH41" s="88"/>
      <c r="AII41" s="88"/>
      <c r="AIJ41" s="88"/>
      <c r="AIK41" s="88"/>
      <c r="AIL41" s="88"/>
      <c r="AIM41" s="88"/>
      <c r="AIN41" s="88"/>
      <c r="AIO41" s="88"/>
      <c r="AIP41" s="88"/>
      <c r="AIQ41" s="88"/>
      <c r="AIR41" s="88"/>
      <c r="AIS41" s="88"/>
      <c r="AIT41" s="88"/>
      <c r="AIU41" s="88"/>
      <c r="AIV41" s="88"/>
      <c r="AIW41" s="88"/>
      <c r="AIX41" s="88"/>
      <c r="AIY41" s="88"/>
      <c r="AIZ41" s="88"/>
      <c r="AJA41" s="88"/>
      <c r="AJB41" s="88"/>
      <c r="AJC41" s="88"/>
      <c r="AJD41" s="88"/>
      <c r="AJE41" s="88"/>
      <c r="AJF41" s="88"/>
      <c r="AJG41" s="88"/>
      <c r="AJH41" s="88"/>
      <c r="AJI41" s="88"/>
      <c r="AJJ41" s="88"/>
      <c r="AJK41" s="88"/>
      <c r="AJL41" s="88"/>
      <c r="AJM41" s="88"/>
      <c r="AJN41" s="88"/>
      <c r="AJO41" s="88"/>
      <c r="AJP41" s="88"/>
      <c r="AJQ41" s="88"/>
      <c r="AJR41" s="88"/>
      <c r="AJS41" s="88"/>
      <c r="AJT41" s="88"/>
      <c r="AJU41" s="88"/>
      <c r="AJV41" s="88"/>
      <c r="AJW41" s="88"/>
      <c r="AJX41" s="88"/>
      <c r="AJY41" s="88"/>
      <c r="AJZ41" s="88"/>
      <c r="AKA41" s="88"/>
      <c r="AKB41" s="88"/>
      <c r="AKC41" s="88"/>
      <c r="AKD41" s="88"/>
      <c r="AKE41" s="88"/>
      <c r="AKF41" s="88"/>
      <c r="AKG41" s="88"/>
      <c r="AKH41" s="88"/>
      <c r="AKI41" s="88"/>
      <c r="AKJ41" s="88"/>
      <c r="AKK41" s="88"/>
      <c r="AKL41" s="88"/>
      <c r="AKM41" s="88"/>
      <c r="AKN41" s="88"/>
      <c r="AKO41" s="88"/>
      <c r="AKP41" s="88"/>
      <c r="AKQ41" s="88"/>
      <c r="AKR41" s="88"/>
      <c r="AKS41" s="88"/>
      <c r="AKT41" s="88"/>
      <c r="AKU41" s="88"/>
      <c r="AKV41" s="88"/>
      <c r="AKW41" s="88"/>
      <c r="AKX41" s="88"/>
      <c r="AKY41" s="88"/>
      <c r="AKZ41" s="88"/>
      <c r="ALA41" s="88"/>
      <c r="ALB41" s="88"/>
      <c r="ALC41" s="88"/>
      <c r="ALD41" s="88"/>
      <c r="ALE41" s="88"/>
      <c r="ALF41" s="88"/>
      <c r="ALG41" s="88"/>
      <c r="ALH41" s="88"/>
      <c r="ALI41" s="88"/>
      <c r="ALJ41" s="88"/>
      <c r="ALK41" s="88"/>
      <c r="ALL41" s="88"/>
      <c r="ALM41" s="88"/>
      <c r="ALN41" s="88"/>
      <c r="ALO41" s="88"/>
      <c r="ALP41" s="88"/>
      <c r="ALQ41" s="88"/>
      <c r="ALR41" s="88"/>
      <c r="ALS41" s="88"/>
      <c r="ALT41" s="88"/>
      <c r="ALU41" s="88"/>
      <c r="ALV41" s="88"/>
      <c r="ALW41" s="88"/>
      <c r="ALX41" s="88"/>
      <c r="ALY41" s="88"/>
      <c r="ALZ41" s="88"/>
      <c r="AMA41" s="88"/>
      <c r="AMB41" s="88"/>
      <c r="AMC41" s="88"/>
      <c r="AMD41" s="88"/>
      <c r="AME41" s="88"/>
      <c r="AMF41" s="88"/>
      <c r="AMG41" s="88"/>
      <c r="AMH41" s="88"/>
      <c r="AMI41" s="88"/>
      <c r="AMJ41" s="88"/>
      <c r="AMK41" s="70"/>
    </row>
    <row r="42" customFormat="false" ht="23.1" hidden="false" customHeight="true" outlineLevel="0" collapsed="false">
      <c r="A42" s="93" t="s">
        <v>95</v>
      </c>
      <c r="B42" s="94" t="n">
        <v>552809312</v>
      </c>
      <c r="C42" s="94" t="n">
        <v>552242000</v>
      </c>
      <c r="D42" s="96" t="n">
        <f aca="false">C42/$C$50*100</f>
        <v>24.3761922220336</v>
      </c>
      <c r="E42" s="95" t="n">
        <v>354322000</v>
      </c>
      <c r="F42" s="96" t="n">
        <f aca="false">E42/$E$50*100</f>
        <v>18.2973414921568</v>
      </c>
      <c r="G42" s="95" t="n">
        <v>269727000</v>
      </c>
      <c r="H42" s="96" t="n">
        <f aca="false">G42/$G$50*100</f>
        <v>15.4732414724772</v>
      </c>
      <c r="I42" s="95" t="n">
        <v>256560000</v>
      </c>
      <c r="J42" s="96" t="n">
        <f aca="false">I42/$I$50*100</f>
        <v>13.8363385286081</v>
      </c>
    </row>
    <row r="43" customFormat="false" ht="23.1" hidden="false" customHeight="true" outlineLevel="0" collapsed="false">
      <c r="A43" s="93" t="s">
        <v>40</v>
      </c>
      <c r="B43" s="94" t="n">
        <v>262364545</v>
      </c>
      <c r="C43" s="94" t="n">
        <v>262364545</v>
      </c>
      <c r="D43" s="96" t="n">
        <f aca="false">C43/$C$50*100</f>
        <v>11.5808804494522</v>
      </c>
      <c r="E43" s="95" t="n">
        <v>148959900</v>
      </c>
      <c r="F43" s="96" t="n">
        <f aca="false">E43/$E$50*100</f>
        <v>7.69235373173986</v>
      </c>
      <c r="G43" s="95" t="n">
        <v>51632600</v>
      </c>
      <c r="H43" s="96" t="n">
        <f aca="false">G43/$G$50*100</f>
        <v>2.9619715032304</v>
      </c>
      <c r="I43" s="95" t="n">
        <v>53698200</v>
      </c>
      <c r="J43" s="96" t="n">
        <f aca="false">I43/$I$50*100</f>
        <v>2.89595600864087</v>
      </c>
    </row>
    <row r="44" customFormat="false" ht="19.4" hidden="false" customHeight="true" outlineLevel="0" collapsed="false">
      <c r="A44" s="93" t="s">
        <v>96</v>
      </c>
      <c r="B44" s="94" t="n">
        <v>580713300</v>
      </c>
      <c r="C44" s="94" t="n">
        <v>578213300</v>
      </c>
      <c r="D44" s="96" t="n">
        <f aca="false">C44/$C$50*100</f>
        <v>25.522576236752</v>
      </c>
      <c r="E44" s="95" t="n">
        <v>651046900</v>
      </c>
      <c r="F44" s="96" t="n">
        <f aca="false">E44/$E$50*100</f>
        <v>33.6203438022761</v>
      </c>
      <c r="G44" s="95" t="n">
        <v>692260700</v>
      </c>
      <c r="H44" s="96" t="n">
        <f aca="false">G44/$G$50*100</f>
        <v>39.7124387733007</v>
      </c>
      <c r="I44" s="95" t="n">
        <v>734897000</v>
      </c>
      <c r="J44" s="96" t="n">
        <f aca="false">I44/$I$50*100</f>
        <v>39.6331605692957</v>
      </c>
    </row>
    <row r="45" customFormat="false" ht="40.25" hidden="false" customHeight="true" outlineLevel="0" collapsed="false">
      <c r="A45" s="93" t="s">
        <v>97</v>
      </c>
      <c r="B45" s="94" t="n">
        <v>134609416</v>
      </c>
      <c r="C45" s="94" t="n">
        <v>133812502</v>
      </c>
      <c r="D45" s="96" t="n">
        <f aca="false">C45/$C$50*100</f>
        <v>5.90653965193387</v>
      </c>
      <c r="E45" s="95"/>
      <c r="F45" s="96" t="n">
        <f aca="false">E45/$E$50*100</f>
        <v>0</v>
      </c>
      <c r="G45" s="95"/>
      <c r="H45" s="96" t="n">
        <f aca="false">G45/$G$50*100</f>
        <v>0</v>
      </c>
      <c r="I45" s="95"/>
      <c r="J45" s="96" t="n">
        <f aca="false">I45/$I$50*100</f>
        <v>0</v>
      </c>
    </row>
    <row r="46" customFormat="false" ht="35.05" hidden="false" customHeight="true" outlineLevel="0" collapsed="false">
      <c r="A46" s="93" t="s">
        <v>71</v>
      </c>
      <c r="B46" s="94" t="n">
        <v>42178350.73</v>
      </c>
      <c r="C46" s="94" t="n">
        <v>37686657.83</v>
      </c>
      <c r="D46" s="96" t="n">
        <f aca="false">C46/$C$50*100</f>
        <v>1.66350479585053</v>
      </c>
      <c r="E46" s="95"/>
      <c r="F46" s="96" t="n">
        <f aca="false">E46/$E$50*100</f>
        <v>0</v>
      </c>
      <c r="G46" s="95"/>
      <c r="H46" s="96" t="n">
        <f aca="false">G46/$G$50*100</f>
        <v>0</v>
      </c>
      <c r="I46" s="95"/>
      <c r="J46" s="96" t="n">
        <f aca="false">I46/$I$50*100</f>
        <v>0</v>
      </c>
    </row>
    <row r="47" customFormat="false" ht="19.4" hidden="false" customHeight="true" outlineLevel="0" collapsed="false">
      <c r="A47" s="93"/>
      <c r="B47" s="94"/>
      <c r="C47" s="95" t="n">
        <v>12383883.61</v>
      </c>
      <c r="D47" s="96"/>
      <c r="E47" s="95"/>
      <c r="F47" s="96"/>
      <c r="G47" s="95"/>
      <c r="H47" s="96"/>
      <c r="I47" s="95"/>
      <c r="J47" s="96"/>
      <c r="AMK47" s="70"/>
    </row>
    <row r="48" customFormat="false" ht="19.4" hidden="false" customHeight="true" outlineLevel="0" collapsed="false">
      <c r="A48" s="93"/>
      <c r="B48" s="94"/>
      <c r="C48" s="95" t="n">
        <v>-16222152.58</v>
      </c>
      <c r="D48" s="96"/>
      <c r="E48" s="95"/>
      <c r="F48" s="96"/>
      <c r="G48" s="95"/>
      <c r="H48" s="96"/>
      <c r="I48" s="95"/>
      <c r="J48" s="96"/>
    </row>
    <row r="49" customFormat="false" ht="19.4" hidden="false" customHeight="true" outlineLevel="0" collapsed="false">
      <c r="A49" s="93"/>
      <c r="B49" s="94"/>
      <c r="C49" s="95"/>
      <c r="D49" s="96" t="n">
        <f aca="false">C49/$C$50*100</f>
        <v>0</v>
      </c>
      <c r="E49" s="95"/>
      <c r="F49" s="96" t="n">
        <f aca="false">E49/$E$50*100</f>
        <v>0</v>
      </c>
      <c r="G49" s="95"/>
      <c r="H49" s="96" t="n">
        <f aca="false">G49/$G$50*100</f>
        <v>0</v>
      </c>
      <c r="I49" s="95"/>
      <c r="J49" s="96" t="n">
        <f aca="false">I49/$I$50*100</f>
        <v>0</v>
      </c>
    </row>
    <row r="50" customFormat="false" ht="24.6" hidden="false" customHeight="true" outlineLevel="0" collapsed="false">
      <c r="A50" s="105" t="s">
        <v>98</v>
      </c>
      <c r="B50" s="106" t="n">
        <f aca="false">B24+B34+B41</f>
        <v>2263780024.57</v>
      </c>
      <c r="C50" s="106" t="n">
        <f aca="false">C24+C34+C41</f>
        <v>2265497395.86</v>
      </c>
      <c r="D50" s="87" t="n">
        <f aca="false">D24+D34+D41</f>
        <v>100</v>
      </c>
      <c r="E50" s="106" t="n">
        <f aca="false">E24+E34+E41+E46+E49</f>
        <v>1936467110</v>
      </c>
      <c r="F50" s="87" t="n">
        <f aca="false">F24+F34+F41+F46+F49</f>
        <v>100</v>
      </c>
      <c r="G50" s="106" t="n">
        <f aca="false">G24+G34+G41+G46+G49+G40</f>
        <v>1743183550</v>
      </c>
      <c r="H50" s="87" t="n">
        <f aca="false">H24+H34+H41</f>
        <v>100</v>
      </c>
      <c r="I50" s="106" t="n">
        <f aca="false">I24+I34+I41+I46+I49+I40</f>
        <v>1854247780</v>
      </c>
      <c r="J50" s="87" t="n">
        <f aca="false">J24+J34+J41</f>
        <v>100</v>
      </c>
      <c r="K50" s="88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8"/>
      <c r="CV50" s="88"/>
      <c r="CW50" s="88"/>
      <c r="CX50" s="88"/>
      <c r="CY50" s="88"/>
      <c r="CZ50" s="88"/>
      <c r="DA50" s="88"/>
      <c r="DB50" s="88"/>
      <c r="DC50" s="88"/>
      <c r="DD50" s="88"/>
      <c r="DE50" s="88"/>
      <c r="DF50" s="88"/>
      <c r="DG50" s="88"/>
      <c r="DH50" s="88"/>
      <c r="DI50" s="88"/>
      <c r="DJ50" s="88"/>
      <c r="DK50" s="88"/>
      <c r="DL50" s="88"/>
      <c r="DM50" s="88"/>
      <c r="DN50" s="88"/>
      <c r="DO50" s="88"/>
      <c r="DP50" s="88"/>
      <c r="DQ50" s="88"/>
      <c r="DR50" s="88"/>
      <c r="DS50" s="88"/>
      <c r="DT50" s="88"/>
      <c r="DU50" s="88"/>
      <c r="DV50" s="88"/>
      <c r="DW50" s="88"/>
      <c r="DX50" s="88"/>
      <c r="DY50" s="88"/>
      <c r="DZ50" s="88"/>
      <c r="EA50" s="88"/>
      <c r="EB50" s="88"/>
      <c r="EC50" s="88"/>
      <c r="ED50" s="88"/>
      <c r="EE50" s="88"/>
      <c r="EF50" s="88"/>
      <c r="EG50" s="88"/>
      <c r="EH50" s="88"/>
      <c r="EI50" s="88"/>
      <c r="EJ50" s="88"/>
      <c r="EK50" s="88"/>
      <c r="EL50" s="88"/>
      <c r="EM50" s="88"/>
      <c r="EN50" s="88"/>
      <c r="EO50" s="88"/>
      <c r="EP50" s="88"/>
      <c r="EQ50" s="88"/>
      <c r="ER50" s="88"/>
      <c r="ES50" s="88"/>
      <c r="ET50" s="88"/>
      <c r="EU50" s="88"/>
      <c r="EV50" s="88"/>
      <c r="EW50" s="88"/>
      <c r="EX50" s="88"/>
      <c r="EY50" s="88"/>
      <c r="EZ50" s="88"/>
      <c r="FA50" s="88"/>
      <c r="FB50" s="88"/>
      <c r="FC50" s="88"/>
      <c r="FD50" s="88"/>
      <c r="FE50" s="88"/>
      <c r="FF50" s="88"/>
      <c r="FG50" s="88"/>
      <c r="FH50" s="88"/>
      <c r="FI50" s="88"/>
      <c r="FJ50" s="88"/>
      <c r="FK50" s="88"/>
      <c r="FL50" s="88"/>
      <c r="FM50" s="88"/>
      <c r="FN50" s="88"/>
      <c r="FO50" s="88"/>
      <c r="FP50" s="88"/>
      <c r="FQ50" s="88"/>
      <c r="FR50" s="88"/>
      <c r="FS50" s="88"/>
      <c r="FT50" s="88"/>
      <c r="FU50" s="88"/>
      <c r="FV50" s="88"/>
      <c r="FW50" s="88"/>
      <c r="FX50" s="88"/>
      <c r="FY50" s="88"/>
      <c r="FZ50" s="88"/>
      <c r="GA50" s="88"/>
      <c r="GB50" s="88"/>
      <c r="GC50" s="88"/>
      <c r="GD50" s="88"/>
      <c r="GE50" s="88"/>
      <c r="GF50" s="88"/>
      <c r="GG50" s="88"/>
      <c r="GH50" s="88"/>
      <c r="GI50" s="88"/>
      <c r="GJ50" s="88"/>
      <c r="GK50" s="88"/>
      <c r="GL50" s="88"/>
      <c r="GM50" s="88"/>
      <c r="GN50" s="88"/>
      <c r="GO50" s="88"/>
      <c r="GP50" s="88"/>
      <c r="GQ50" s="88"/>
      <c r="GR50" s="88"/>
      <c r="GS50" s="88"/>
      <c r="GT50" s="88"/>
      <c r="GU50" s="88"/>
      <c r="GV50" s="88"/>
      <c r="GW50" s="88"/>
      <c r="GX50" s="88"/>
      <c r="GY50" s="88"/>
      <c r="GZ50" s="88"/>
      <c r="HA50" s="88"/>
      <c r="HB50" s="88"/>
      <c r="HC50" s="88"/>
      <c r="HD50" s="88"/>
      <c r="HE50" s="88"/>
      <c r="HF50" s="88"/>
      <c r="HG50" s="88"/>
      <c r="HH50" s="88"/>
      <c r="HI50" s="88"/>
      <c r="HJ50" s="88"/>
      <c r="HK50" s="88"/>
      <c r="HL50" s="88"/>
      <c r="HM50" s="88"/>
      <c r="HN50" s="88"/>
      <c r="HO50" s="88"/>
      <c r="HP50" s="88"/>
      <c r="HQ50" s="88"/>
      <c r="HR50" s="88"/>
      <c r="HS50" s="88"/>
      <c r="HT50" s="88"/>
      <c r="HU50" s="88"/>
      <c r="HV50" s="88"/>
      <c r="HW50" s="88"/>
      <c r="HX50" s="88"/>
      <c r="HY50" s="88"/>
      <c r="HZ50" s="88"/>
      <c r="IA50" s="88"/>
      <c r="IB50" s="88"/>
      <c r="IC50" s="88"/>
      <c r="ID50" s="88"/>
      <c r="IE50" s="88"/>
      <c r="IF50" s="88"/>
      <c r="IG50" s="88"/>
      <c r="IH50" s="88"/>
      <c r="II50" s="88"/>
      <c r="IJ50" s="88"/>
      <c r="IK50" s="88"/>
      <c r="IL50" s="88"/>
      <c r="IM50" s="88"/>
      <c r="IN50" s="88"/>
      <c r="IO50" s="88"/>
      <c r="IP50" s="88"/>
      <c r="IQ50" s="88"/>
      <c r="IR50" s="88"/>
      <c r="IS50" s="88"/>
      <c r="IT50" s="88"/>
      <c r="IU50" s="88"/>
      <c r="IV50" s="88"/>
      <c r="IW50" s="88"/>
      <c r="IX50" s="88"/>
      <c r="IY50" s="88"/>
      <c r="IZ50" s="88"/>
      <c r="JA50" s="88"/>
      <c r="JB50" s="88"/>
      <c r="JC50" s="88"/>
      <c r="JD50" s="88"/>
      <c r="JE50" s="88"/>
      <c r="JF50" s="88"/>
      <c r="JG50" s="88"/>
      <c r="JH50" s="88"/>
      <c r="JI50" s="88"/>
      <c r="JJ50" s="88"/>
      <c r="JK50" s="88"/>
      <c r="JL50" s="88"/>
      <c r="JM50" s="88"/>
      <c r="JN50" s="88"/>
      <c r="JO50" s="88"/>
      <c r="JP50" s="88"/>
      <c r="JQ50" s="88"/>
      <c r="JR50" s="88"/>
      <c r="JS50" s="88"/>
      <c r="JT50" s="88"/>
      <c r="JU50" s="88"/>
      <c r="JV50" s="88"/>
      <c r="JW50" s="88"/>
      <c r="JX50" s="88"/>
      <c r="JY50" s="88"/>
      <c r="JZ50" s="88"/>
      <c r="KA50" s="88"/>
      <c r="KB50" s="88"/>
      <c r="KC50" s="88"/>
      <c r="KD50" s="88"/>
      <c r="KE50" s="88"/>
      <c r="KF50" s="88"/>
      <c r="KG50" s="88"/>
      <c r="KH50" s="88"/>
      <c r="KI50" s="88"/>
      <c r="KJ50" s="88"/>
      <c r="KK50" s="88"/>
      <c r="KL50" s="88"/>
      <c r="KM50" s="88"/>
      <c r="KN50" s="88"/>
      <c r="KO50" s="88"/>
      <c r="KP50" s="88"/>
      <c r="KQ50" s="88"/>
      <c r="KR50" s="88"/>
      <c r="KS50" s="88"/>
      <c r="KT50" s="88"/>
      <c r="KU50" s="88"/>
      <c r="KV50" s="88"/>
      <c r="KW50" s="88"/>
      <c r="KX50" s="88"/>
      <c r="KY50" s="88"/>
      <c r="KZ50" s="88"/>
      <c r="LA50" s="88"/>
      <c r="LB50" s="88"/>
      <c r="LC50" s="88"/>
      <c r="LD50" s="88"/>
      <c r="LE50" s="88"/>
      <c r="LF50" s="88"/>
      <c r="LG50" s="88"/>
      <c r="LH50" s="88"/>
      <c r="LI50" s="88"/>
      <c r="LJ50" s="88"/>
      <c r="LK50" s="88"/>
      <c r="LL50" s="88"/>
      <c r="LM50" s="88"/>
      <c r="LN50" s="88"/>
      <c r="LO50" s="88"/>
      <c r="LP50" s="88"/>
      <c r="LQ50" s="88"/>
      <c r="LR50" s="88"/>
      <c r="LS50" s="88"/>
      <c r="LT50" s="88"/>
      <c r="LU50" s="88"/>
      <c r="LV50" s="88"/>
      <c r="LW50" s="88"/>
      <c r="LX50" s="88"/>
      <c r="LY50" s="88"/>
      <c r="LZ50" s="88"/>
      <c r="MA50" s="88"/>
      <c r="MB50" s="88"/>
      <c r="MC50" s="88"/>
      <c r="MD50" s="88"/>
      <c r="ME50" s="88"/>
      <c r="MF50" s="88"/>
      <c r="MG50" s="88"/>
      <c r="MH50" s="88"/>
      <c r="MI50" s="88"/>
      <c r="MJ50" s="88"/>
      <c r="MK50" s="88"/>
      <c r="ML50" s="88"/>
      <c r="MM50" s="88"/>
      <c r="MN50" s="88"/>
      <c r="MO50" s="88"/>
      <c r="MP50" s="88"/>
      <c r="MQ50" s="88"/>
      <c r="MR50" s="88"/>
      <c r="MS50" s="88"/>
      <c r="MT50" s="88"/>
      <c r="MU50" s="88"/>
      <c r="MV50" s="88"/>
      <c r="MW50" s="88"/>
      <c r="MX50" s="88"/>
      <c r="MY50" s="88"/>
      <c r="MZ50" s="88"/>
      <c r="NA50" s="88"/>
      <c r="NB50" s="88"/>
      <c r="NC50" s="88"/>
      <c r="ND50" s="88"/>
      <c r="NE50" s="88"/>
      <c r="NF50" s="88"/>
      <c r="NG50" s="88"/>
      <c r="NH50" s="88"/>
      <c r="NI50" s="88"/>
      <c r="NJ50" s="88"/>
      <c r="NK50" s="88"/>
      <c r="NL50" s="88"/>
      <c r="NM50" s="88"/>
      <c r="NN50" s="88"/>
      <c r="NO50" s="88"/>
      <c r="NP50" s="88"/>
      <c r="NQ50" s="88"/>
      <c r="NR50" s="88"/>
      <c r="NS50" s="88"/>
      <c r="NT50" s="88"/>
      <c r="NU50" s="88"/>
      <c r="NV50" s="88"/>
      <c r="NW50" s="88"/>
      <c r="NX50" s="88"/>
      <c r="NY50" s="88"/>
      <c r="NZ50" s="88"/>
      <c r="OA50" s="88"/>
      <c r="OB50" s="88"/>
      <c r="OC50" s="88"/>
      <c r="OD50" s="88"/>
      <c r="OE50" s="88"/>
      <c r="OF50" s="88"/>
      <c r="OG50" s="88"/>
      <c r="OH50" s="88"/>
      <c r="OI50" s="88"/>
      <c r="OJ50" s="88"/>
      <c r="OK50" s="88"/>
      <c r="OL50" s="88"/>
      <c r="OM50" s="88"/>
      <c r="ON50" s="88"/>
      <c r="OO50" s="88"/>
      <c r="OP50" s="88"/>
      <c r="OQ50" s="88"/>
      <c r="OR50" s="88"/>
      <c r="OS50" s="88"/>
      <c r="OT50" s="88"/>
      <c r="OU50" s="88"/>
      <c r="OV50" s="88"/>
      <c r="OW50" s="88"/>
      <c r="OX50" s="88"/>
      <c r="OY50" s="88"/>
      <c r="OZ50" s="88"/>
      <c r="PA50" s="88"/>
      <c r="PB50" s="88"/>
      <c r="PC50" s="88"/>
      <c r="PD50" s="88"/>
      <c r="PE50" s="88"/>
      <c r="PF50" s="88"/>
      <c r="PG50" s="88"/>
      <c r="PH50" s="88"/>
      <c r="PI50" s="88"/>
      <c r="PJ50" s="88"/>
      <c r="PK50" s="88"/>
      <c r="PL50" s="88"/>
      <c r="PM50" s="88"/>
      <c r="PN50" s="88"/>
      <c r="PO50" s="88"/>
      <c r="PP50" s="88"/>
      <c r="PQ50" s="88"/>
      <c r="PR50" s="88"/>
      <c r="PS50" s="88"/>
      <c r="PT50" s="88"/>
      <c r="PU50" s="88"/>
      <c r="PV50" s="88"/>
      <c r="PW50" s="88"/>
      <c r="PX50" s="88"/>
      <c r="PY50" s="88"/>
      <c r="PZ50" s="88"/>
      <c r="QA50" s="88"/>
      <c r="QB50" s="88"/>
      <c r="QC50" s="88"/>
      <c r="QD50" s="88"/>
      <c r="QE50" s="88"/>
      <c r="QF50" s="88"/>
      <c r="QG50" s="88"/>
      <c r="QH50" s="88"/>
      <c r="QI50" s="88"/>
      <c r="QJ50" s="88"/>
      <c r="QK50" s="88"/>
      <c r="QL50" s="88"/>
      <c r="QM50" s="88"/>
      <c r="QN50" s="88"/>
      <c r="QO50" s="88"/>
      <c r="QP50" s="88"/>
      <c r="QQ50" s="88"/>
      <c r="QR50" s="88"/>
      <c r="QS50" s="88"/>
      <c r="QT50" s="88"/>
      <c r="QU50" s="88"/>
      <c r="QV50" s="88"/>
      <c r="QW50" s="88"/>
      <c r="QX50" s="88"/>
      <c r="QY50" s="88"/>
      <c r="QZ50" s="88"/>
      <c r="RA50" s="88"/>
      <c r="RB50" s="88"/>
      <c r="RC50" s="88"/>
      <c r="RD50" s="88"/>
      <c r="RE50" s="88"/>
      <c r="RF50" s="88"/>
      <c r="RG50" s="88"/>
      <c r="RH50" s="88"/>
      <c r="RI50" s="88"/>
      <c r="RJ50" s="88"/>
      <c r="RK50" s="88"/>
      <c r="RL50" s="88"/>
      <c r="RM50" s="88"/>
      <c r="RN50" s="88"/>
      <c r="RO50" s="88"/>
      <c r="RP50" s="88"/>
      <c r="RQ50" s="88"/>
      <c r="RR50" s="88"/>
      <c r="RS50" s="88"/>
      <c r="RT50" s="88"/>
      <c r="RU50" s="88"/>
      <c r="RV50" s="88"/>
      <c r="RW50" s="88"/>
      <c r="RX50" s="88"/>
      <c r="RY50" s="88"/>
      <c r="RZ50" s="88"/>
      <c r="SA50" s="88"/>
      <c r="SB50" s="88"/>
      <c r="SC50" s="88"/>
      <c r="SD50" s="88"/>
      <c r="SE50" s="88"/>
      <c r="SF50" s="88"/>
      <c r="SG50" s="88"/>
      <c r="SH50" s="88"/>
      <c r="SI50" s="88"/>
      <c r="SJ50" s="88"/>
      <c r="SK50" s="88"/>
      <c r="SL50" s="88"/>
      <c r="SM50" s="88"/>
      <c r="SN50" s="88"/>
      <c r="SO50" s="88"/>
      <c r="SP50" s="88"/>
      <c r="SQ50" s="88"/>
      <c r="SR50" s="88"/>
      <c r="SS50" s="88"/>
      <c r="ST50" s="88"/>
      <c r="SU50" s="88"/>
      <c r="SV50" s="88"/>
      <c r="SW50" s="88"/>
      <c r="SX50" s="88"/>
      <c r="SY50" s="88"/>
      <c r="SZ50" s="88"/>
      <c r="TA50" s="88"/>
      <c r="TB50" s="88"/>
      <c r="TC50" s="88"/>
      <c r="TD50" s="88"/>
      <c r="TE50" s="88"/>
      <c r="TF50" s="88"/>
      <c r="TG50" s="88"/>
      <c r="TH50" s="88"/>
      <c r="TI50" s="88"/>
      <c r="TJ50" s="88"/>
      <c r="TK50" s="88"/>
      <c r="TL50" s="88"/>
      <c r="TM50" s="88"/>
      <c r="TN50" s="88"/>
      <c r="TO50" s="88"/>
      <c r="TP50" s="88"/>
      <c r="TQ50" s="88"/>
      <c r="TR50" s="88"/>
      <c r="TS50" s="88"/>
      <c r="TT50" s="88"/>
      <c r="TU50" s="88"/>
      <c r="TV50" s="88"/>
      <c r="TW50" s="88"/>
      <c r="TX50" s="88"/>
      <c r="TY50" s="88"/>
      <c r="TZ50" s="88"/>
      <c r="UA50" s="88"/>
      <c r="UB50" s="88"/>
      <c r="UC50" s="88"/>
      <c r="UD50" s="88"/>
      <c r="UE50" s="88"/>
      <c r="UF50" s="88"/>
      <c r="UG50" s="88"/>
      <c r="UH50" s="88"/>
      <c r="UI50" s="88"/>
      <c r="UJ50" s="88"/>
      <c r="UK50" s="88"/>
      <c r="UL50" s="88"/>
      <c r="UM50" s="88"/>
      <c r="UN50" s="88"/>
      <c r="UO50" s="88"/>
      <c r="UP50" s="88"/>
      <c r="UQ50" s="88"/>
      <c r="UR50" s="88"/>
      <c r="US50" s="88"/>
      <c r="UT50" s="88"/>
      <c r="UU50" s="88"/>
      <c r="UV50" s="88"/>
      <c r="UW50" s="88"/>
      <c r="UX50" s="88"/>
      <c r="UY50" s="88"/>
      <c r="UZ50" s="88"/>
      <c r="VA50" s="88"/>
      <c r="VB50" s="88"/>
      <c r="VC50" s="88"/>
      <c r="VD50" s="88"/>
      <c r="VE50" s="88"/>
      <c r="VF50" s="88"/>
      <c r="VG50" s="88"/>
      <c r="VH50" s="88"/>
      <c r="VI50" s="88"/>
      <c r="VJ50" s="88"/>
      <c r="VK50" s="88"/>
      <c r="VL50" s="88"/>
      <c r="VM50" s="88"/>
      <c r="VN50" s="88"/>
      <c r="VO50" s="88"/>
      <c r="VP50" s="88"/>
      <c r="VQ50" s="88"/>
      <c r="VR50" s="88"/>
      <c r="VS50" s="88"/>
      <c r="VT50" s="88"/>
      <c r="VU50" s="88"/>
      <c r="VV50" s="88"/>
      <c r="VW50" s="88"/>
      <c r="VX50" s="88"/>
      <c r="VY50" s="88"/>
      <c r="VZ50" s="88"/>
      <c r="WA50" s="88"/>
      <c r="WB50" s="88"/>
      <c r="WC50" s="88"/>
      <c r="WD50" s="88"/>
      <c r="WE50" s="88"/>
      <c r="WF50" s="88"/>
      <c r="WG50" s="88"/>
      <c r="WH50" s="88"/>
      <c r="WI50" s="88"/>
      <c r="WJ50" s="88"/>
      <c r="WK50" s="88"/>
      <c r="WL50" s="88"/>
      <c r="WM50" s="88"/>
      <c r="WN50" s="88"/>
      <c r="WO50" s="88"/>
      <c r="WP50" s="88"/>
      <c r="WQ50" s="88"/>
      <c r="WR50" s="88"/>
      <c r="WS50" s="88"/>
      <c r="WT50" s="88"/>
      <c r="WU50" s="88"/>
      <c r="WV50" s="88"/>
      <c r="WW50" s="88"/>
      <c r="WX50" s="88"/>
      <c r="WY50" s="88"/>
      <c r="WZ50" s="88"/>
      <c r="XA50" s="88"/>
      <c r="XB50" s="88"/>
      <c r="XC50" s="88"/>
      <c r="XD50" s="88"/>
      <c r="XE50" s="88"/>
      <c r="XF50" s="88"/>
      <c r="XG50" s="88"/>
      <c r="XH50" s="88"/>
      <c r="XI50" s="88"/>
      <c r="XJ50" s="88"/>
      <c r="XK50" s="88"/>
      <c r="XL50" s="88"/>
      <c r="XM50" s="88"/>
      <c r="XN50" s="88"/>
      <c r="XO50" s="88"/>
      <c r="XP50" s="88"/>
      <c r="XQ50" s="88"/>
      <c r="XR50" s="88"/>
      <c r="XS50" s="88"/>
      <c r="XT50" s="88"/>
      <c r="XU50" s="88"/>
      <c r="XV50" s="88"/>
      <c r="XW50" s="88"/>
      <c r="XX50" s="88"/>
      <c r="XY50" s="88"/>
      <c r="XZ50" s="88"/>
      <c r="YA50" s="88"/>
      <c r="YB50" s="88"/>
      <c r="YC50" s="88"/>
      <c r="YD50" s="88"/>
      <c r="YE50" s="88"/>
      <c r="YF50" s="88"/>
      <c r="YG50" s="88"/>
      <c r="YH50" s="88"/>
      <c r="YI50" s="88"/>
      <c r="YJ50" s="88"/>
      <c r="YK50" s="88"/>
      <c r="YL50" s="88"/>
      <c r="YM50" s="88"/>
      <c r="YN50" s="88"/>
      <c r="YO50" s="88"/>
      <c r="YP50" s="88"/>
      <c r="YQ50" s="88"/>
      <c r="YR50" s="88"/>
      <c r="YS50" s="88"/>
      <c r="YT50" s="88"/>
      <c r="YU50" s="88"/>
      <c r="YV50" s="88"/>
      <c r="YW50" s="88"/>
      <c r="YX50" s="88"/>
      <c r="YY50" s="88"/>
      <c r="YZ50" s="88"/>
      <c r="ZA50" s="88"/>
      <c r="ZB50" s="88"/>
      <c r="ZC50" s="88"/>
      <c r="ZD50" s="88"/>
      <c r="ZE50" s="88"/>
      <c r="ZF50" s="88"/>
      <c r="ZG50" s="88"/>
      <c r="ZH50" s="88"/>
      <c r="ZI50" s="88"/>
      <c r="ZJ50" s="88"/>
      <c r="ZK50" s="88"/>
      <c r="ZL50" s="88"/>
      <c r="ZM50" s="88"/>
      <c r="ZN50" s="88"/>
      <c r="ZO50" s="88"/>
      <c r="ZP50" s="88"/>
      <c r="ZQ50" s="88"/>
      <c r="ZR50" s="88"/>
      <c r="ZS50" s="88"/>
      <c r="ZT50" s="88"/>
      <c r="ZU50" s="88"/>
      <c r="ZV50" s="88"/>
      <c r="ZW50" s="88"/>
      <c r="ZX50" s="88"/>
      <c r="ZY50" s="88"/>
      <c r="ZZ50" s="88"/>
      <c r="AAA50" s="88"/>
      <c r="AAB50" s="88"/>
      <c r="AAC50" s="88"/>
      <c r="AAD50" s="88"/>
      <c r="AAE50" s="88"/>
      <c r="AAF50" s="88"/>
      <c r="AAG50" s="88"/>
      <c r="AAH50" s="88"/>
      <c r="AAI50" s="88"/>
      <c r="AAJ50" s="88"/>
      <c r="AAK50" s="88"/>
      <c r="AAL50" s="88"/>
      <c r="AAM50" s="88"/>
      <c r="AAN50" s="88"/>
      <c r="AAO50" s="88"/>
      <c r="AAP50" s="88"/>
      <c r="AAQ50" s="88"/>
      <c r="AAR50" s="88"/>
      <c r="AAS50" s="88"/>
      <c r="AAT50" s="88"/>
      <c r="AAU50" s="88"/>
      <c r="AAV50" s="88"/>
      <c r="AAW50" s="88"/>
      <c r="AAX50" s="88"/>
      <c r="AAY50" s="88"/>
      <c r="AAZ50" s="88"/>
      <c r="ABA50" s="88"/>
      <c r="ABB50" s="88"/>
      <c r="ABC50" s="88"/>
      <c r="ABD50" s="88"/>
      <c r="ABE50" s="88"/>
      <c r="ABF50" s="88"/>
      <c r="ABG50" s="88"/>
      <c r="ABH50" s="88"/>
      <c r="ABI50" s="88"/>
      <c r="ABJ50" s="88"/>
      <c r="ABK50" s="88"/>
      <c r="ABL50" s="88"/>
      <c r="ABM50" s="88"/>
      <c r="ABN50" s="88"/>
      <c r="ABO50" s="88"/>
      <c r="ABP50" s="88"/>
      <c r="ABQ50" s="88"/>
      <c r="ABR50" s="88"/>
      <c r="ABS50" s="88"/>
      <c r="ABT50" s="88"/>
      <c r="ABU50" s="88"/>
      <c r="ABV50" s="88"/>
      <c r="ABW50" s="88"/>
      <c r="ABX50" s="88"/>
      <c r="ABY50" s="88"/>
      <c r="ABZ50" s="88"/>
      <c r="ACA50" s="88"/>
      <c r="ACB50" s="88"/>
      <c r="ACC50" s="88"/>
      <c r="ACD50" s="88"/>
      <c r="ACE50" s="88"/>
      <c r="ACF50" s="88"/>
      <c r="ACG50" s="88"/>
      <c r="ACH50" s="88"/>
      <c r="ACI50" s="88"/>
      <c r="ACJ50" s="88"/>
      <c r="ACK50" s="88"/>
      <c r="ACL50" s="88"/>
      <c r="ACM50" s="88"/>
      <c r="ACN50" s="88"/>
      <c r="ACO50" s="88"/>
      <c r="ACP50" s="88"/>
      <c r="ACQ50" s="88"/>
      <c r="ACR50" s="88"/>
      <c r="ACS50" s="88"/>
      <c r="ACT50" s="88"/>
      <c r="ACU50" s="88"/>
      <c r="ACV50" s="88"/>
      <c r="ACW50" s="88"/>
      <c r="ACX50" s="88"/>
      <c r="ACY50" s="88"/>
      <c r="ACZ50" s="88"/>
      <c r="ADA50" s="88"/>
      <c r="ADB50" s="88"/>
      <c r="ADC50" s="88"/>
      <c r="ADD50" s="88"/>
      <c r="ADE50" s="88"/>
      <c r="ADF50" s="88"/>
      <c r="ADG50" s="88"/>
      <c r="ADH50" s="88"/>
      <c r="ADI50" s="88"/>
      <c r="ADJ50" s="88"/>
      <c r="ADK50" s="88"/>
      <c r="ADL50" s="88"/>
      <c r="ADM50" s="88"/>
      <c r="ADN50" s="88"/>
      <c r="ADO50" s="88"/>
      <c r="ADP50" s="88"/>
      <c r="ADQ50" s="88"/>
      <c r="ADR50" s="88"/>
      <c r="ADS50" s="88"/>
      <c r="ADT50" s="88"/>
      <c r="ADU50" s="88"/>
      <c r="ADV50" s="88"/>
      <c r="ADW50" s="88"/>
      <c r="ADX50" s="88"/>
      <c r="ADY50" s="88"/>
      <c r="ADZ50" s="88"/>
      <c r="AEA50" s="88"/>
      <c r="AEB50" s="88"/>
      <c r="AEC50" s="88"/>
      <c r="AED50" s="88"/>
      <c r="AEE50" s="88"/>
      <c r="AEF50" s="88"/>
      <c r="AEG50" s="88"/>
      <c r="AEH50" s="88"/>
      <c r="AEI50" s="88"/>
      <c r="AEJ50" s="88"/>
      <c r="AEK50" s="88"/>
      <c r="AEL50" s="88"/>
      <c r="AEM50" s="88"/>
      <c r="AEN50" s="88"/>
      <c r="AEO50" s="88"/>
      <c r="AEP50" s="88"/>
      <c r="AEQ50" s="88"/>
      <c r="AER50" s="88"/>
      <c r="AES50" s="88"/>
      <c r="AET50" s="88"/>
      <c r="AEU50" s="88"/>
      <c r="AEV50" s="88"/>
      <c r="AEW50" s="88"/>
      <c r="AEX50" s="88"/>
      <c r="AEY50" s="88"/>
      <c r="AEZ50" s="88"/>
      <c r="AFA50" s="88"/>
      <c r="AFB50" s="88"/>
      <c r="AFC50" s="88"/>
      <c r="AFD50" s="88"/>
      <c r="AFE50" s="88"/>
      <c r="AFF50" s="88"/>
      <c r="AFG50" s="88"/>
      <c r="AFH50" s="88"/>
      <c r="AFI50" s="88"/>
      <c r="AFJ50" s="88"/>
      <c r="AFK50" s="88"/>
      <c r="AFL50" s="88"/>
      <c r="AFM50" s="88"/>
      <c r="AFN50" s="88"/>
      <c r="AFO50" s="88"/>
      <c r="AFP50" s="88"/>
      <c r="AFQ50" s="88"/>
      <c r="AFR50" s="88"/>
      <c r="AFS50" s="88"/>
      <c r="AFT50" s="88"/>
      <c r="AFU50" s="88"/>
      <c r="AFV50" s="88"/>
      <c r="AFW50" s="88"/>
      <c r="AFX50" s="88"/>
      <c r="AFY50" s="88"/>
      <c r="AFZ50" s="88"/>
      <c r="AGA50" s="88"/>
      <c r="AGB50" s="88"/>
      <c r="AGC50" s="88"/>
      <c r="AGD50" s="88"/>
      <c r="AGE50" s="88"/>
      <c r="AGF50" s="88"/>
      <c r="AGG50" s="88"/>
      <c r="AGH50" s="88"/>
      <c r="AGI50" s="88"/>
      <c r="AGJ50" s="88"/>
      <c r="AGK50" s="88"/>
      <c r="AGL50" s="88"/>
      <c r="AGM50" s="88"/>
      <c r="AGN50" s="88"/>
      <c r="AGO50" s="88"/>
      <c r="AGP50" s="88"/>
      <c r="AGQ50" s="88"/>
      <c r="AGR50" s="88"/>
      <c r="AGS50" s="88"/>
      <c r="AGT50" s="88"/>
      <c r="AGU50" s="88"/>
      <c r="AGV50" s="88"/>
      <c r="AGW50" s="88"/>
      <c r="AGX50" s="88"/>
      <c r="AGY50" s="88"/>
      <c r="AGZ50" s="88"/>
      <c r="AHA50" s="88"/>
      <c r="AHB50" s="88"/>
      <c r="AHC50" s="88"/>
      <c r="AHD50" s="88"/>
      <c r="AHE50" s="88"/>
      <c r="AHF50" s="88"/>
      <c r="AHG50" s="88"/>
      <c r="AHH50" s="88"/>
      <c r="AHI50" s="88"/>
      <c r="AHJ50" s="88"/>
      <c r="AHK50" s="88"/>
      <c r="AHL50" s="88"/>
      <c r="AHM50" s="88"/>
      <c r="AHN50" s="88"/>
      <c r="AHO50" s="88"/>
      <c r="AHP50" s="88"/>
      <c r="AHQ50" s="88"/>
      <c r="AHR50" s="88"/>
      <c r="AHS50" s="88"/>
      <c r="AHT50" s="88"/>
      <c r="AHU50" s="88"/>
      <c r="AHV50" s="88"/>
      <c r="AHW50" s="88"/>
      <c r="AHX50" s="88"/>
      <c r="AHY50" s="88"/>
      <c r="AHZ50" s="88"/>
      <c r="AIA50" s="88"/>
      <c r="AIB50" s="88"/>
      <c r="AIC50" s="88"/>
      <c r="AID50" s="88"/>
      <c r="AIE50" s="88"/>
      <c r="AIF50" s="88"/>
      <c r="AIG50" s="88"/>
      <c r="AIH50" s="88"/>
      <c r="AII50" s="88"/>
      <c r="AIJ50" s="88"/>
      <c r="AIK50" s="88"/>
      <c r="AIL50" s="88"/>
      <c r="AIM50" s="88"/>
      <c r="AIN50" s="88"/>
      <c r="AIO50" s="88"/>
      <c r="AIP50" s="88"/>
      <c r="AIQ50" s="88"/>
      <c r="AIR50" s="88"/>
      <c r="AIS50" s="88"/>
      <c r="AIT50" s="88"/>
      <c r="AIU50" s="88"/>
      <c r="AIV50" s="88"/>
      <c r="AIW50" s="88"/>
      <c r="AIX50" s="88"/>
      <c r="AIY50" s="88"/>
      <c r="AIZ50" s="88"/>
      <c r="AJA50" s="88"/>
      <c r="AJB50" s="88"/>
      <c r="AJC50" s="88"/>
      <c r="AJD50" s="88"/>
      <c r="AJE50" s="88"/>
      <c r="AJF50" s="88"/>
      <c r="AJG50" s="88"/>
      <c r="AJH50" s="88"/>
      <c r="AJI50" s="88"/>
      <c r="AJJ50" s="88"/>
      <c r="AJK50" s="88"/>
      <c r="AJL50" s="88"/>
      <c r="AJM50" s="88"/>
      <c r="AJN50" s="88"/>
      <c r="AJO50" s="88"/>
      <c r="AJP50" s="88"/>
      <c r="AJQ50" s="88"/>
      <c r="AJR50" s="88"/>
      <c r="AJS50" s="88"/>
      <c r="AJT50" s="88"/>
      <c r="AJU50" s="88"/>
      <c r="AJV50" s="88"/>
      <c r="AJW50" s="88"/>
      <c r="AJX50" s="88"/>
      <c r="AJY50" s="88"/>
      <c r="AJZ50" s="88"/>
      <c r="AKA50" s="88"/>
      <c r="AKB50" s="88"/>
      <c r="AKC50" s="88"/>
      <c r="AKD50" s="88"/>
      <c r="AKE50" s="88"/>
      <c r="AKF50" s="88"/>
      <c r="AKG50" s="88"/>
      <c r="AKH50" s="88"/>
      <c r="AKI50" s="88"/>
      <c r="AKJ50" s="88"/>
      <c r="AKK50" s="88"/>
      <c r="AKL50" s="88"/>
      <c r="AKM50" s="88"/>
      <c r="AKN50" s="88"/>
      <c r="AKO50" s="88"/>
      <c r="AKP50" s="88"/>
      <c r="AKQ50" s="88"/>
      <c r="AKR50" s="88"/>
      <c r="AKS50" s="88"/>
      <c r="AKT50" s="88"/>
      <c r="AKU50" s="88"/>
      <c r="AKV50" s="88"/>
      <c r="AKW50" s="88"/>
      <c r="AKX50" s="88"/>
      <c r="AKY50" s="88"/>
      <c r="AKZ50" s="88"/>
      <c r="ALA50" s="88"/>
      <c r="ALB50" s="88"/>
      <c r="ALC50" s="88"/>
      <c r="ALD50" s="88"/>
      <c r="ALE50" s="88"/>
      <c r="ALF50" s="88"/>
      <c r="ALG50" s="88"/>
      <c r="ALH50" s="88"/>
      <c r="ALI50" s="88"/>
      <c r="ALJ50" s="88"/>
      <c r="ALK50" s="88"/>
      <c r="ALL50" s="88"/>
      <c r="ALM50" s="88"/>
      <c r="ALN50" s="88"/>
      <c r="ALO50" s="88"/>
      <c r="ALP50" s="88"/>
      <c r="ALQ50" s="88"/>
      <c r="ALR50" s="88"/>
      <c r="ALS50" s="88"/>
      <c r="ALT50" s="88"/>
      <c r="ALU50" s="88"/>
      <c r="ALV50" s="88"/>
      <c r="ALW50" s="88"/>
      <c r="ALX50" s="88"/>
      <c r="ALY50" s="88"/>
      <c r="ALZ50" s="88"/>
      <c r="AMA50" s="88"/>
      <c r="AMB50" s="88"/>
      <c r="AMC50" s="88"/>
      <c r="AMD50" s="88"/>
      <c r="AME50" s="88"/>
      <c r="AMF50" s="88"/>
      <c r="AMG50" s="88"/>
      <c r="AMH50" s="88"/>
      <c r="AMI50" s="88"/>
      <c r="AMJ50" s="88"/>
      <c r="AMK50" s="70"/>
    </row>
    <row r="52" customFormat="false" ht="13.8" hidden="false" customHeight="false" outlineLevel="0" collapsed="false">
      <c r="C52" s="89"/>
      <c r="E52" s="107"/>
    </row>
    <row r="53" customFormat="false" ht="13.8" hidden="false" customHeight="false" outlineLevel="0" collapsed="false">
      <c r="C53" s="108"/>
    </row>
    <row r="54" customFormat="false" ht="13.8" hidden="false" customHeight="false" outlineLevel="0" collapsed="false">
      <c r="C54" s="89"/>
    </row>
    <row r="1048576" customFormat="false" ht="12.8" hidden="false" customHeight="false" outlineLevel="0" collapsed="false"/>
  </sheetData>
  <mergeCells count="14">
    <mergeCell ref="A3:A4"/>
    <mergeCell ref="G3:H3"/>
    <mergeCell ref="I3:J3"/>
    <mergeCell ref="A14:J14"/>
    <mergeCell ref="A15:J15"/>
    <mergeCell ref="A16:J16"/>
    <mergeCell ref="A18:J18"/>
    <mergeCell ref="A20:A22"/>
    <mergeCell ref="B20:B21"/>
    <mergeCell ref="C20:D21"/>
    <mergeCell ref="E20:J20"/>
    <mergeCell ref="E21:F21"/>
    <mergeCell ref="G21:H21"/>
    <mergeCell ref="I21:J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6" activeCellId="0" sqref="A26"/>
    </sheetView>
  </sheetViews>
  <sheetFormatPr defaultColWidth="9.13671875" defaultRowHeight="12.75" customHeight="true" zeroHeight="false" outlineLevelRow="0" outlineLevelCol="0"/>
  <cols>
    <col collapsed="false" customWidth="true" hidden="false" outlineLevel="0" max="1" min="1" style="2" width="51.46"/>
    <col collapsed="false" customWidth="true" hidden="false" outlineLevel="0" max="2" min="2" style="2" width="16.14"/>
    <col collapsed="false" customWidth="true" hidden="false" outlineLevel="0" max="3" min="3" style="2" width="5.43"/>
    <col collapsed="false" customWidth="true" hidden="false" outlineLevel="0" max="4" min="4" style="2" width="14.86"/>
    <col collapsed="false" customWidth="true" hidden="false" outlineLevel="0" max="5" min="5" style="2" width="6.28"/>
    <col collapsed="false" customWidth="true" hidden="false" outlineLevel="0" max="6" min="6" style="2" width="15.84"/>
    <col collapsed="false" customWidth="true" hidden="false" outlineLevel="0" max="7" min="7" style="2" width="6.28"/>
    <col collapsed="false" customWidth="true" hidden="false" outlineLevel="0" max="8" min="8" style="2" width="14.01"/>
    <col collapsed="false" customWidth="true" hidden="false" outlineLevel="0" max="9" min="9" style="2" width="6.01"/>
    <col collapsed="false" customWidth="false" hidden="false" outlineLevel="0" max="10" min="10" style="2" width="9.13"/>
    <col collapsed="false" customWidth="true" hidden="false" outlineLevel="0" max="11" min="11" style="47" width="13.57"/>
    <col collapsed="false" customWidth="true" hidden="false" outlineLevel="0" max="12" min="12" style="47" width="11.85"/>
    <col collapsed="false" customWidth="true" hidden="false" outlineLevel="0" max="13" min="13" style="47" width="13.43"/>
    <col collapsed="false" customWidth="false" hidden="false" outlineLevel="0" max="24" min="14" style="47" width="9.13"/>
    <col collapsed="false" customWidth="false" hidden="false" outlineLevel="0" max="1024" min="25" style="2" width="9.13"/>
  </cols>
  <sheetData>
    <row r="1" customFormat="false" ht="12.75" hidden="false" customHeight="false" outlineLevel="0" collapsed="false">
      <c r="A1" s="109" t="s">
        <v>99</v>
      </c>
      <c r="B1" s="109"/>
      <c r="C1" s="109"/>
      <c r="D1" s="109"/>
      <c r="E1" s="109"/>
      <c r="F1" s="109"/>
      <c r="G1" s="109"/>
      <c r="H1" s="109"/>
      <c r="I1" s="109"/>
    </row>
    <row r="2" customFormat="false" ht="12.75" hidden="false" customHeight="false" outlineLevel="0" collapsed="false">
      <c r="A2" s="109" t="s">
        <v>100</v>
      </c>
      <c r="B2" s="109"/>
      <c r="C2" s="109"/>
      <c r="D2" s="109"/>
      <c r="E2" s="109"/>
      <c r="F2" s="109"/>
      <c r="G2" s="109"/>
      <c r="H2" s="109"/>
      <c r="I2" s="109"/>
    </row>
    <row r="3" customFormat="false" ht="17.9" hidden="false" customHeight="true" outlineLevel="0" collapsed="false">
      <c r="A3" s="79" t="s">
        <v>101</v>
      </c>
      <c r="B3" s="79"/>
      <c r="C3" s="79"/>
      <c r="D3" s="79"/>
      <c r="E3" s="79"/>
      <c r="F3" s="79"/>
      <c r="G3" s="79"/>
      <c r="H3" s="79"/>
      <c r="I3" s="79"/>
    </row>
    <row r="4" customFormat="false" ht="12.65" hidden="false" customHeight="true" outlineLevel="0" collapsed="false">
      <c r="A4" s="79"/>
      <c r="B4" s="81"/>
      <c r="C4" s="81"/>
      <c r="D4" s="81"/>
      <c r="E4" s="81"/>
      <c r="F4" s="81"/>
      <c r="G4" s="81"/>
      <c r="H4" s="81"/>
      <c r="I4" s="81"/>
    </row>
    <row r="5" customFormat="false" ht="15" hidden="false" customHeight="true" outlineLevel="0" collapsed="false">
      <c r="A5" s="82" t="s">
        <v>102</v>
      </c>
      <c r="B5" s="82"/>
      <c r="C5" s="82"/>
      <c r="D5" s="82"/>
      <c r="E5" s="82"/>
      <c r="F5" s="82"/>
      <c r="G5" s="82"/>
      <c r="H5" s="82"/>
      <c r="I5" s="82"/>
    </row>
    <row r="6" customFormat="false" ht="12.8" hidden="false" customHeight="false" outlineLevel="0" collapsed="false"/>
    <row r="7" customFormat="false" ht="26.1" hidden="false" customHeight="true" outlineLevel="0" collapsed="false">
      <c r="A7" s="3" t="s">
        <v>76</v>
      </c>
      <c r="B7" s="3" t="str">
        <f aca="false">Доходы!B20</f>
        <v>Решение Думы № 255 от 30.10.2025</v>
      </c>
      <c r="C7" s="3"/>
      <c r="D7" s="3" t="s">
        <v>78</v>
      </c>
      <c r="E7" s="3"/>
      <c r="F7" s="3"/>
      <c r="G7" s="3"/>
      <c r="H7" s="3"/>
      <c r="I7" s="3"/>
    </row>
    <row r="8" customFormat="false" ht="12.75" hidden="false" customHeight="false" outlineLevel="0" collapsed="false">
      <c r="A8" s="3"/>
      <c r="B8" s="3"/>
      <c r="C8" s="3"/>
      <c r="D8" s="4" t="n">
        <f aca="false">'осн характ'!C5</f>
        <v>2026</v>
      </c>
      <c r="E8" s="4"/>
      <c r="F8" s="4" t="n">
        <f aca="false">'осн характ'!D5</f>
        <v>2027</v>
      </c>
      <c r="G8" s="4"/>
      <c r="H8" s="4" t="n">
        <f aca="false">'осн характ'!E5</f>
        <v>2028</v>
      </c>
      <c r="I8" s="4"/>
    </row>
    <row r="9" customFormat="false" ht="12.75" hidden="false" customHeight="false" outlineLevel="0" collapsed="false">
      <c r="A9" s="3"/>
      <c r="B9" s="4" t="s">
        <v>65</v>
      </c>
      <c r="C9" s="4" t="s">
        <v>66</v>
      </c>
      <c r="D9" s="4" t="s">
        <v>65</v>
      </c>
      <c r="E9" s="4" t="s">
        <v>66</v>
      </c>
      <c r="F9" s="4" t="s">
        <v>65</v>
      </c>
      <c r="G9" s="4" t="s">
        <v>66</v>
      </c>
      <c r="H9" s="4" t="s">
        <v>65</v>
      </c>
      <c r="I9" s="4" t="s">
        <v>66</v>
      </c>
    </row>
    <row r="10" customFormat="false" ht="12.75" hidden="false" customHeight="false" outlineLevel="0" collapsed="false">
      <c r="A10" s="110" t="s">
        <v>103</v>
      </c>
      <c r="B10" s="111" t="n">
        <f aca="false">B11+B19+B25</f>
        <v>691105100.84</v>
      </c>
      <c r="C10" s="112" t="n">
        <f aca="false">B10/$B$33*100</f>
        <v>30.5288099258352</v>
      </c>
      <c r="D10" s="111" t="n">
        <f aca="false">D11+D19</f>
        <v>782138310</v>
      </c>
      <c r="E10" s="112" t="n">
        <f aca="false">D10/$D$33*100</f>
        <v>40.3899609738272</v>
      </c>
      <c r="F10" s="111" t="n">
        <f aca="false">F11+F19</f>
        <v>729563250</v>
      </c>
      <c r="G10" s="112" t="n">
        <f aca="false">F10/$F$33*100</f>
        <v>41.8523482509917</v>
      </c>
      <c r="H10" s="111" t="n">
        <f aca="false">H11+H19</f>
        <v>809092580</v>
      </c>
      <c r="I10" s="112" t="n">
        <f aca="false">H10/$H$33*100</f>
        <v>43.6345448934554</v>
      </c>
    </row>
    <row r="11" customFormat="false" ht="12.75" hidden="false" customHeight="false" outlineLevel="0" collapsed="false">
      <c r="A11" s="101" t="s">
        <v>80</v>
      </c>
      <c r="B11" s="113" t="n">
        <f aca="false">B12+B13+B14+B15+B16+B17</f>
        <v>651216855.91</v>
      </c>
      <c r="C11" s="114" t="n">
        <f aca="false">B11/$B$33*100</f>
        <v>28.7667904496903</v>
      </c>
      <c r="D11" s="113" t="n">
        <f aca="false">D12+D13+D14+D15+D16+D17</f>
        <v>763416500</v>
      </c>
      <c r="E11" s="114" t="n">
        <f aca="false">D11/$D$33*100</f>
        <v>39.4231585993733</v>
      </c>
      <c r="F11" s="113" t="n">
        <f aca="false">F12+F13+F14+F15+F17+F16</f>
        <v>712449500</v>
      </c>
      <c r="G11" s="114" t="n">
        <f aca="false">F11/$F$33*100</f>
        <v>40.8705956409467</v>
      </c>
      <c r="H11" s="113" t="n">
        <f aca="false">H12+H13+H14+H15+H17+H16</f>
        <v>791691400</v>
      </c>
      <c r="I11" s="114" t="n">
        <f aca="false">H11/$H$33*100</f>
        <v>42.696095340613</v>
      </c>
    </row>
    <row r="12" customFormat="false" ht="12.75" hidden="false" customHeight="false" outlineLevel="0" collapsed="false">
      <c r="A12" s="93" t="s">
        <v>81</v>
      </c>
      <c r="B12" s="115" t="n">
        <f aca="false">Доходы!B25</f>
        <v>519423355.91</v>
      </c>
      <c r="C12" s="116" t="n">
        <f aca="false">B12/$B$33*100</f>
        <v>22.9449571191734</v>
      </c>
      <c r="D12" s="115" t="n">
        <f aca="false">Доходы!E25</f>
        <v>629562000</v>
      </c>
      <c r="E12" s="116" t="n">
        <f aca="false">D12/$D$33*100</f>
        <v>32.5108542638764</v>
      </c>
      <c r="F12" s="115" t="n">
        <f aca="false">Доходы!G25</f>
        <v>571244000</v>
      </c>
      <c r="G12" s="116" t="n">
        <f aca="false">F12/$F$33*100</f>
        <v>32.7701577954886</v>
      </c>
      <c r="H12" s="115" t="n">
        <f aca="false">Доходы!I25</f>
        <v>642959000</v>
      </c>
      <c r="I12" s="116" t="n">
        <f aca="false">H12/$H$33*100</f>
        <v>34.6749235423111</v>
      </c>
    </row>
    <row r="13" customFormat="false" ht="23.85" hidden="false" customHeight="false" outlineLevel="0" collapsed="false">
      <c r="A13" s="93" t="s">
        <v>82</v>
      </c>
      <c r="B13" s="115" t="n">
        <f aca="false">Доходы!B26</f>
        <v>30805500</v>
      </c>
      <c r="C13" s="116" t="n">
        <f aca="false">B13/$B$33*100</f>
        <v>1.36079917949852</v>
      </c>
      <c r="D13" s="115" t="n">
        <f aca="false">Доходы!E26</f>
        <v>32898500</v>
      </c>
      <c r="E13" s="116" t="n">
        <f aca="false">D13/$D$33*100</f>
        <v>1.69889278418986</v>
      </c>
      <c r="F13" s="115" t="n">
        <f aca="false">Доходы!G26</f>
        <v>34822500</v>
      </c>
      <c r="G13" s="116" t="n">
        <f aca="false">F13/$F$33*100</f>
        <v>1.99763817183796</v>
      </c>
      <c r="H13" s="115" t="n">
        <f aca="false">Доходы!I26</f>
        <v>36270400</v>
      </c>
      <c r="I13" s="116" t="n">
        <f aca="false">H13/$H$33*100</f>
        <v>1.95607083320871</v>
      </c>
      <c r="K13" s="78"/>
    </row>
    <row r="14" customFormat="false" ht="12.75" hidden="false" customHeight="false" outlineLevel="0" collapsed="false">
      <c r="A14" s="93" t="s">
        <v>83</v>
      </c>
      <c r="B14" s="115" t="n">
        <f aca="false">Доходы!B27</f>
        <v>37502000</v>
      </c>
      <c r="C14" s="116" t="n">
        <f aca="false">B14/$B$33*100</f>
        <v>1.65660972324921</v>
      </c>
      <c r="D14" s="115" t="n">
        <f aca="false">Доходы!E27</f>
        <v>36056000</v>
      </c>
      <c r="E14" s="116" t="n">
        <f aca="false">D14/$D$33*100</f>
        <v>1.86194745130476</v>
      </c>
      <c r="F14" s="115" t="n">
        <f aca="false">Доходы!G27</f>
        <v>40483000</v>
      </c>
      <c r="G14" s="116" t="n">
        <f aca="false">F14/$F$33*100</f>
        <v>2.32236014388731</v>
      </c>
      <c r="H14" s="115" t="n">
        <f aca="false">Доходы!I27</f>
        <v>45462000</v>
      </c>
      <c r="I14" s="116" t="n">
        <f aca="false">H14/$H$33*100</f>
        <v>2.45177588941215</v>
      </c>
    </row>
    <row r="15" customFormat="false" ht="12.75" hidden="false" customHeight="false" outlineLevel="0" collapsed="false">
      <c r="A15" s="93" t="s">
        <v>84</v>
      </c>
      <c r="B15" s="115" t="n">
        <f aca="false">Доходы!B30</f>
        <v>7550000</v>
      </c>
      <c r="C15" s="116" t="n">
        <f aca="false">B15/$B$33*100</f>
        <v>0.333512970255761</v>
      </c>
      <c r="D15" s="115" t="n">
        <f aca="false">Доходы!E30</f>
        <v>7800000</v>
      </c>
      <c r="E15" s="116" t="n">
        <f aca="false">D15/$D$33*100</f>
        <v>0.402795377195949</v>
      </c>
      <c r="F15" s="115" t="n">
        <f aca="false">Доходы!G30</f>
        <v>8800000</v>
      </c>
      <c r="G15" s="116" t="n">
        <f aca="false">F15/$F$33*100</f>
        <v>0.504823488037161</v>
      </c>
      <c r="H15" s="115" t="n">
        <f aca="false">Доходы!I30</f>
        <v>9900000</v>
      </c>
      <c r="I15" s="116" t="n">
        <f aca="false">H15/$H$33*100</f>
        <v>0.533909227600639</v>
      </c>
    </row>
    <row r="16" customFormat="false" ht="12.75" hidden="false" customHeight="false" outlineLevel="0" collapsed="false">
      <c r="A16" s="93" t="s">
        <v>85</v>
      </c>
      <c r="B16" s="115" t="n">
        <f aca="false">Доходы!B31</f>
        <v>34936000</v>
      </c>
      <c r="C16" s="116" t="n">
        <f aca="false">B16/$B$33*100</f>
        <v>1.5432594872656</v>
      </c>
      <c r="D16" s="115" t="n">
        <f aca="false">Доходы!E31</f>
        <v>36100000</v>
      </c>
      <c r="E16" s="116" t="n">
        <f aca="false">D16/$D$33*100</f>
        <v>1.86421963035561</v>
      </c>
      <c r="F16" s="115" t="n">
        <f aca="false">Доходы!G31</f>
        <v>36100000</v>
      </c>
      <c r="G16" s="116" t="n">
        <f aca="false">F16/$F$33*100</f>
        <v>2.07092362706153</v>
      </c>
      <c r="H16" s="115" t="n">
        <f aca="false">Доходы!I31</f>
        <v>36100000</v>
      </c>
      <c r="I16" s="116" t="n">
        <f aca="false">H16/$H$33*100</f>
        <v>1.94688112286698</v>
      </c>
    </row>
    <row r="17" customFormat="false" ht="12.75" hidden="false" customHeight="false" outlineLevel="0" collapsed="false">
      <c r="A17" s="93" t="s">
        <v>86</v>
      </c>
      <c r="B17" s="115" t="n">
        <f aca="false">Доходы!B32</f>
        <v>21000000</v>
      </c>
      <c r="C17" s="116" t="n">
        <f aca="false">B17/$B$33*100</f>
        <v>0.927651970247812</v>
      </c>
      <c r="D17" s="115" t="n">
        <f aca="false">Доходы!E32</f>
        <v>21000000</v>
      </c>
      <c r="E17" s="116" t="n">
        <f aca="false">D17/$D$33*100</f>
        <v>1.08444909245063</v>
      </c>
      <c r="F17" s="115" t="n">
        <f aca="false">Доходы!G32</f>
        <v>21000000</v>
      </c>
      <c r="G17" s="116" t="n">
        <f aca="false">F17/$F$33*100</f>
        <v>1.20469241463413</v>
      </c>
      <c r="H17" s="115" t="n">
        <f aca="false">Доходы!I32</f>
        <v>21000000</v>
      </c>
      <c r="I17" s="116" t="n">
        <f aca="false">H17/$H$33*100</f>
        <v>1.13253472521348</v>
      </c>
    </row>
    <row r="18" customFormat="false" ht="12.75" hidden="false" customHeight="false" outlineLevel="0" collapsed="false">
      <c r="A18" s="93"/>
      <c r="B18" s="115"/>
      <c r="C18" s="114" t="n">
        <f aca="false">B18/$B$33*100</f>
        <v>0</v>
      </c>
      <c r="D18" s="115"/>
      <c r="E18" s="116" t="n">
        <f aca="false">D18/$D$33*100</f>
        <v>0</v>
      </c>
      <c r="F18" s="115"/>
      <c r="G18" s="116" t="n">
        <f aca="false">F18/$F$33*100</f>
        <v>0</v>
      </c>
      <c r="H18" s="115"/>
      <c r="I18" s="116" t="n">
        <f aca="false">H18/$H$33*100</f>
        <v>0</v>
      </c>
    </row>
    <row r="19" customFormat="false" ht="12.75" hidden="false" customHeight="false" outlineLevel="0" collapsed="false">
      <c r="A19" s="101" t="s">
        <v>87</v>
      </c>
      <c r="B19" s="113" t="n">
        <f aca="false">B20+B21+B23+B24+B22</f>
        <v>37372018.79</v>
      </c>
      <c r="C19" s="114" t="n">
        <f aca="false">B19/$B$33*100</f>
        <v>1.65086794584199</v>
      </c>
      <c r="D19" s="113" t="n">
        <f aca="false">D20+D21+D23+D24+D22+D25</f>
        <v>18721810</v>
      </c>
      <c r="E19" s="114" t="n">
        <f aca="false">D19/$D$33*100</f>
        <v>0.966802374453961</v>
      </c>
      <c r="F19" s="113" t="n">
        <f aca="false">F20+F21+F23+F24+F22</f>
        <v>17113750</v>
      </c>
      <c r="G19" s="114" t="n">
        <f aca="false">F19/$F$33*100</f>
        <v>0.981752610044995</v>
      </c>
      <c r="H19" s="113" t="n">
        <f aca="false">H20+H21+H23+H24+H22</f>
        <v>17401180</v>
      </c>
      <c r="I19" s="114" t="n">
        <f aca="false">H19/$H$33*100</f>
        <v>0.938449552842393</v>
      </c>
    </row>
    <row r="20" customFormat="false" ht="23.85" hidden="false" customHeight="false" outlineLevel="0" collapsed="false">
      <c r="A20" s="93" t="s">
        <v>88</v>
      </c>
      <c r="B20" s="95" t="n">
        <f aca="false">Доходы!B35</f>
        <v>14617119.58</v>
      </c>
      <c r="C20" s="98" t="n">
        <f aca="false">B20/$B$33*100</f>
        <v>0.645695227511184</v>
      </c>
      <c r="D20" s="99" t="n">
        <f aca="false">Доходы!E35</f>
        <v>13624410</v>
      </c>
      <c r="E20" s="98" t="n">
        <f aca="false">D20/$D$33*100</f>
        <v>0.703570431413111</v>
      </c>
      <c r="F20" s="99" t="n">
        <f aca="false">Доходы!G35</f>
        <v>13953890</v>
      </c>
      <c r="G20" s="98" t="n">
        <f aca="false">F20/$F$33*100</f>
        <v>0.800483116078052</v>
      </c>
      <c r="H20" s="99" t="n">
        <f aca="false">Доходы!I35</f>
        <v>14291470</v>
      </c>
      <c r="I20" s="98" t="n">
        <f aca="false">H20/$H$33*100</f>
        <v>0.770742192826031</v>
      </c>
    </row>
    <row r="21" customFormat="false" ht="19.4" hidden="false" customHeight="true" outlineLevel="0" collapsed="false">
      <c r="A21" s="93" t="s">
        <v>89</v>
      </c>
      <c r="B21" s="95" t="n">
        <f aca="false">Доходы!B36</f>
        <v>12528000</v>
      </c>
      <c r="C21" s="98" t="n">
        <f aca="false">B21/$B$33*100</f>
        <v>0.553410661107837</v>
      </c>
      <c r="D21" s="99" t="n">
        <f aca="false">Доходы!E36</f>
        <v>0</v>
      </c>
      <c r="E21" s="98" t="n">
        <f aca="false">D21/$D$33*100</f>
        <v>0</v>
      </c>
      <c r="F21" s="99" t="n">
        <f aca="false">Доходы!G36</f>
        <v>0</v>
      </c>
      <c r="G21" s="98" t="n">
        <f aca="false">F21/$F$33*100</f>
        <v>0</v>
      </c>
      <c r="H21" s="99" t="n">
        <f aca="false">Доходы!I36</f>
        <v>0</v>
      </c>
      <c r="I21" s="98" t="n">
        <f aca="false">H21/$H$33*100</f>
        <v>0</v>
      </c>
    </row>
    <row r="22" customFormat="false" ht="23.85" hidden="false" customHeight="false" outlineLevel="0" collapsed="false">
      <c r="A22" s="93" t="s">
        <v>90</v>
      </c>
      <c r="B22" s="95" t="n">
        <f aca="false">Доходы!B37</f>
        <v>2503426.43</v>
      </c>
      <c r="C22" s="98" t="n">
        <f aca="false">B22/$B$33*100</f>
        <v>0.110586117150474</v>
      </c>
      <c r="D22" s="99" t="n">
        <f aca="false">Доходы!E37</f>
        <v>0</v>
      </c>
      <c r="E22" s="98" t="n">
        <f aca="false">D22/$D$33*100</f>
        <v>0</v>
      </c>
      <c r="F22" s="99" t="n">
        <f aca="false">Доходы!G37</f>
        <v>0</v>
      </c>
      <c r="G22" s="98" t="n">
        <f aca="false">F22/$F$33*100</f>
        <v>0</v>
      </c>
      <c r="H22" s="99" t="n">
        <f aca="false">Доходы!I37</f>
        <v>0</v>
      </c>
      <c r="I22" s="98" t="n">
        <f aca="false">H22/$H$33*100</f>
        <v>0</v>
      </c>
    </row>
    <row r="23" customFormat="false" ht="15.65" hidden="false" customHeight="true" outlineLevel="0" collapsed="false">
      <c r="A23" s="93" t="s">
        <v>91</v>
      </c>
      <c r="B23" s="95" t="n">
        <f aca="false">Доходы!B38</f>
        <v>5624397</v>
      </c>
      <c r="C23" s="98" t="n">
        <f aca="false">B23/$B$33*100</f>
        <v>0.248451569452661</v>
      </c>
      <c r="D23" s="99" t="n">
        <f aca="false">Доходы!E38</f>
        <v>2484250</v>
      </c>
      <c r="E23" s="98" t="n">
        <f aca="false">D23/$D$33*100</f>
        <v>0.128287745615261</v>
      </c>
      <c r="F23" s="99" t="n">
        <f aca="false">Доходы!G38</f>
        <v>2443110</v>
      </c>
      <c r="G23" s="98" t="n">
        <f aca="false">F23/$F$33*100</f>
        <v>0.140152194529371</v>
      </c>
      <c r="H23" s="99" t="n">
        <f aca="false">Доходы!I38</f>
        <v>2396960</v>
      </c>
      <c r="I23" s="98" t="n">
        <f aca="false">H23/$H$33*100</f>
        <v>0.129268592140366</v>
      </c>
      <c r="M23" s="70"/>
    </row>
    <row r="24" customFormat="false" ht="12.8" hidden="false" customHeight="false" outlineLevel="0" collapsed="false">
      <c r="A24" s="93" t="s">
        <v>92</v>
      </c>
      <c r="B24" s="95" t="n">
        <f aca="false">Доходы!B39</f>
        <v>2099075.78</v>
      </c>
      <c r="C24" s="98" t="n">
        <f aca="false">B24/$B$33*100</f>
        <v>0.0927243706198315</v>
      </c>
      <c r="D24" s="99" t="n">
        <f aca="false">Доходы!E39</f>
        <v>440550</v>
      </c>
      <c r="E24" s="98" t="n">
        <f aca="false">D24/$D$33*100</f>
        <v>0.0227501927466251</v>
      </c>
      <c r="F24" s="99" t="n">
        <f aca="false">Доходы!G39</f>
        <v>716750</v>
      </c>
      <c r="G24" s="98" t="n">
        <f aca="false">F24/$F$33*100</f>
        <v>0.0411172994375721</v>
      </c>
      <c r="H24" s="99" t="n">
        <f aca="false">Доходы!I39</f>
        <v>712750</v>
      </c>
      <c r="I24" s="98" t="n">
        <f aca="false">H24/$H$33*100</f>
        <v>0.0384387678759955</v>
      </c>
    </row>
    <row r="25" customFormat="false" ht="12.8" hidden="false" customHeight="false" outlineLevel="0" collapsed="false">
      <c r="A25" s="101" t="s">
        <v>93</v>
      </c>
      <c r="B25" s="113" t="n">
        <f aca="false">Доходы!B40</f>
        <v>2516226.14</v>
      </c>
      <c r="C25" s="114"/>
      <c r="D25" s="113" t="n">
        <f aca="false">Доходы!E40</f>
        <v>2172600</v>
      </c>
      <c r="E25" s="116" t="n">
        <f aca="false">D25/$D$33*100</f>
        <v>0.112194004678964</v>
      </c>
      <c r="F25" s="113" t="n">
        <f aca="false">Доходы!G40</f>
        <v>0</v>
      </c>
      <c r="G25" s="116" t="n">
        <f aca="false">F25/$F$33*100</f>
        <v>0</v>
      </c>
      <c r="H25" s="113" t="n">
        <f aca="false">Доходы!I40</f>
        <v>0</v>
      </c>
      <c r="I25" s="116" t="n">
        <f aca="false">H25/$H$33*100</f>
        <v>0</v>
      </c>
    </row>
    <row r="26" customFormat="false" ht="17.9" hidden="false" customHeight="true" outlineLevel="0" collapsed="false">
      <c r="A26" s="117" t="s">
        <v>94</v>
      </c>
      <c r="B26" s="118" t="n">
        <f aca="false">B27+B28+B29+B30+B31</f>
        <v>1572674923.73</v>
      </c>
      <c r="C26" s="114" t="n">
        <f aca="false">B26/$B$33*100</f>
        <v>69.4711900741648</v>
      </c>
      <c r="D26" s="118" t="n">
        <f aca="false">D27+D28+D29+D30</f>
        <v>1154328800</v>
      </c>
      <c r="E26" s="114" t="n">
        <f aca="false">D26/$D$33*100</f>
        <v>59.6100390261728</v>
      </c>
      <c r="F26" s="118" t="n">
        <f aca="false">F27+F28+F29+F30</f>
        <v>1013620300</v>
      </c>
      <c r="G26" s="114" t="n">
        <f aca="false">F26/$F$33*100</f>
        <v>58.1476517490083</v>
      </c>
      <c r="H26" s="118" t="n">
        <f aca="false">H27+H28+H29+H30</f>
        <v>1045155200</v>
      </c>
      <c r="I26" s="114" t="n">
        <f aca="false">H26/$H$33*100</f>
        <v>56.3654551065446</v>
      </c>
    </row>
    <row r="27" customFormat="false" ht="12.75" hidden="false" customHeight="false" outlineLevel="0" collapsed="false">
      <c r="A27" s="93" t="s">
        <v>95</v>
      </c>
      <c r="B27" s="115" t="n">
        <f aca="false">Доходы!B42</f>
        <v>552809312</v>
      </c>
      <c r="C27" s="116" t="n">
        <f aca="false">B27/$B$33*100</f>
        <v>24.419745116578</v>
      </c>
      <c r="D27" s="115" t="n">
        <f aca="false">Доходы!E42</f>
        <v>354322000</v>
      </c>
      <c r="E27" s="116" t="n">
        <f aca="false">D27/$D$33*100</f>
        <v>18.2973414921568</v>
      </c>
      <c r="F27" s="115" t="n">
        <f aca="false">Доходы!G42</f>
        <v>269727000</v>
      </c>
      <c r="G27" s="116" t="n">
        <f aca="false">F27/$F$33*100</f>
        <v>15.4732414724772</v>
      </c>
      <c r="H27" s="115" t="n">
        <f aca="false">Доходы!I42</f>
        <v>256560000</v>
      </c>
      <c r="I27" s="116" t="n">
        <f aca="false">H27/$H$33*100</f>
        <v>13.8363385286081</v>
      </c>
    </row>
    <row r="28" customFormat="false" ht="12.75" hidden="false" customHeight="false" outlineLevel="0" collapsed="false">
      <c r="A28" s="93" t="s">
        <v>40</v>
      </c>
      <c r="B28" s="115" t="n">
        <f aca="false">Доходы!B43</f>
        <v>262364545</v>
      </c>
      <c r="C28" s="116" t="n">
        <f aca="false">B28/$B$33*100</f>
        <v>11.58966605202</v>
      </c>
      <c r="D28" s="115" t="n">
        <f aca="false">Доходы!E43</f>
        <v>148959900</v>
      </c>
      <c r="E28" s="116" t="n">
        <f aca="false">D28/$D$33*100</f>
        <v>7.69235373173986</v>
      </c>
      <c r="F28" s="115" t="n">
        <f aca="false">Доходы!G43</f>
        <v>51632600</v>
      </c>
      <c r="G28" s="116" t="n">
        <f aca="false">F28/$F$33*100</f>
        <v>2.9619715032304</v>
      </c>
      <c r="H28" s="115" t="n">
        <f aca="false">Доходы!I43</f>
        <v>53698200</v>
      </c>
      <c r="I28" s="116" t="n">
        <f aca="false">H28/$H$33*100</f>
        <v>2.89595600864087</v>
      </c>
    </row>
    <row r="29" customFormat="false" ht="12.75" hidden="false" customHeight="false" outlineLevel="0" collapsed="false">
      <c r="A29" s="93" t="s">
        <v>96</v>
      </c>
      <c r="B29" s="115" t="n">
        <f aca="false">Доходы!B44</f>
        <v>580713300</v>
      </c>
      <c r="C29" s="116" t="n">
        <f aca="false">B29/$B$33*100</f>
        <v>25.6523731854337</v>
      </c>
      <c r="D29" s="115" t="n">
        <f aca="false">Доходы!E44</f>
        <v>651046900</v>
      </c>
      <c r="E29" s="116" t="n">
        <f aca="false">D29/$D$33*100</f>
        <v>33.6203438022761</v>
      </c>
      <c r="F29" s="115" t="n">
        <f aca="false">Доходы!G44</f>
        <v>692260700</v>
      </c>
      <c r="G29" s="116" t="n">
        <f aca="false">F29/$F$33*100</f>
        <v>39.7124387733007</v>
      </c>
      <c r="H29" s="115" t="n">
        <f aca="false">Доходы!I44</f>
        <v>734897000</v>
      </c>
      <c r="I29" s="116" t="n">
        <f aca="false">H29/$H$33*100</f>
        <v>39.6331605692957</v>
      </c>
    </row>
    <row r="30" customFormat="false" ht="12.75" hidden="false" customHeight="false" outlineLevel="0" collapsed="false">
      <c r="A30" s="93" t="s">
        <v>97</v>
      </c>
      <c r="B30" s="115" t="n">
        <f aca="false">Доходы!B45</f>
        <v>134609416</v>
      </c>
      <c r="C30" s="116" t="n">
        <f aca="false">B30/$B$33*100</f>
        <v>5.94622333172892</v>
      </c>
      <c r="D30" s="115" t="n">
        <f aca="false">Доходы!E45</f>
        <v>0</v>
      </c>
      <c r="E30" s="116" t="n">
        <f aca="false">D30/$D$33*100</f>
        <v>0</v>
      </c>
      <c r="F30" s="115" t="n">
        <f aca="false">Доходы!G45</f>
        <v>0</v>
      </c>
      <c r="G30" s="116" t="n">
        <f aca="false">F30/$F$33*100</f>
        <v>0</v>
      </c>
      <c r="H30" s="115" t="n">
        <f aca="false">Доходы!I45</f>
        <v>0</v>
      </c>
      <c r="I30" s="116" t="n">
        <f aca="false">H30/$H$33*100</f>
        <v>0</v>
      </c>
    </row>
    <row r="31" customFormat="false" ht="12.75" hidden="false" customHeight="false" outlineLevel="0" collapsed="false">
      <c r="A31" s="93" t="s">
        <v>71</v>
      </c>
      <c r="B31" s="115" t="n">
        <f aca="false">Доходы!B46</f>
        <v>42178350.73</v>
      </c>
      <c r="C31" s="116" t="n">
        <f aca="false">B31/$B$33*100</f>
        <v>1.86318238840418</v>
      </c>
      <c r="D31" s="115" t="n">
        <f aca="false">Доходы!E46</f>
        <v>0</v>
      </c>
      <c r="E31" s="116" t="n">
        <f aca="false">D31/$D$33*100</f>
        <v>0</v>
      </c>
      <c r="F31" s="115" t="n">
        <f aca="false">Доходы!G46</f>
        <v>0</v>
      </c>
      <c r="G31" s="116" t="n">
        <f aca="false">F31/$F$33*100</f>
        <v>0</v>
      </c>
      <c r="H31" s="115" t="n">
        <f aca="false">Доходы!I46</f>
        <v>0</v>
      </c>
      <c r="I31" s="116" t="n">
        <f aca="false">H31/$H$33*100</f>
        <v>0</v>
      </c>
    </row>
    <row r="32" customFormat="false" ht="12.75" hidden="false" customHeight="false" outlineLevel="0" collapsed="false">
      <c r="A32" s="93"/>
      <c r="B32" s="115"/>
      <c r="C32" s="116" t="n">
        <f aca="false">B32/$B$33*100</f>
        <v>0</v>
      </c>
      <c r="D32" s="115"/>
      <c r="E32" s="116" t="n">
        <f aca="false">D32/$D$33*100</f>
        <v>0</v>
      </c>
      <c r="F32" s="115"/>
      <c r="G32" s="116" t="n">
        <f aca="false">F32/$F$33*100</f>
        <v>0</v>
      </c>
      <c r="H32" s="115"/>
      <c r="I32" s="116" t="n">
        <f aca="false">H32/$H$33*100</f>
        <v>0</v>
      </c>
    </row>
    <row r="33" customFormat="false" ht="12.75" hidden="false" customHeight="false" outlineLevel="0" collapsed="false">
      <c r="A33" s="117" t="s">
        <v>98</v>
      </c>
      <c r="B33" s="118" t="n">
        <f aca="false">B11+B19+B26+B25</f>
        <v>2263780024.57</v>
      </c>
      <c r="C33" s="119" t="n">
        <f aca="false">C11+C19+C26</f>
        <v>99.8888484696971</v>
      </c>
      <c r="D33" s="118" t="n">
        <f aca="false">D11+D19+D26+D31+D32</f>
        <v>1936467110</v>
      </c>
      <c r="E33" s="119" t="n">
        <f aca="false">E11+E19+E26+E31+E32</f>
        <v>100</v>
      </c>
      <c r="F33" s="118" t="n">
        <f aca="false">F11+F19+F26+F31+F32+F25</f>
        <v>1743183550</v>
      </c>
      <c r="G33" s="119" t="n">
        <f aca="false">G11+G19+G26</f>
        <v>100</v>
      </c>
      <c r="H33" s="118" t="n">
        <f aca="false">H11+H19+H26+H31+H32+H25</f>
        <v>1854247780</v>
      </c>
      <c r="I33" s="119" t="n">
        <f aca="false">I11+I19+I26</f>
        <v>100</v>
      </c>
    </row>
    <row r="35" customFormat="false" ht="12.75" hidden="false" customHeight="false" outlineLevel="0" collapsed="false">
      <c r="B35" s="47"/>
      <c r="D35" s="120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1:I1"/>
    <mergeCell ref="A2:I2"/>
    <mergeCell ref="A3:I3"/>
    <mergeCell ref="A5:I5"/>
    <mergeCell ref="A7:A9"/>
    <mergeCell ref="B7:C8"/>
    <mergeCell ref="D7:I7"/>
    <mergeCell ref="D8:E8"/>
    <mergeCell ref="F8:G8"/>
    <mergeCell ref="H8:I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F14" activeCellId="0" sqref="F14"/>
    </sheetView>
  </sheetViews>
  <sheetFormatPr defaultColWidth="9.13671875" defaultRowHeight="12.75" customHeight="true" zeroHeight="false" outlineLevelRow="0" outlineLevelCol="0"/>
  <cols>
    <col collapsed="false" customWidth="true" hidden="false" outlineLevel="0" max="1" min="1" style="121" width="59.4"/>
    <col collapsed="false" customWidth="true" hidden="false" outlineLevel="0" max="2" min="2" style="2" width="16.69"/>
    <col collapsed="false" customWidth="true" hidden="false" outlineLevel="0" max="3" min="3" style="2" width="5.43"/>
    <col collapsed="false" customWidth="true" hidden="false" outlineLevel="0" max="4" min="4" style="2" width="17.8"/>
    <col collapsed="false" customWidth="true" hidden="false" outlineLevel="0" max="5" min="5" style="2" width="6.28"/>
    <col collapsed="false" customWidth="true" hidden="false" outlineLevel="0" max="6" min="6" style="2" width="16.55"/>
    <col collapsed="false" customWidth="true" hidden="false" outlineLevel="0" max="7" min="7" style="2" width="5.28"/>
    <col collapsed="false" customWidth="true" hidden="false" outlineLevel="0" max="8" min="8" style="2" width="17.24"/>
    <col collapsed="false" customWidth="true" hidden="false" outlineLevel="0" max="9" min="9" style="2" width="6.01"/>
    <col collapsed="false" customWidth="false" hidden="false" outlineLevel="0" max="10" min="10" style="2" width="9.13"/>
    <col collapsed="false" customWidth="true" hidden="false" outlineLevel="0" max="11" min="11" style="70" width="14.88"/>
    <col collapsed="false" customWidth="false" hidden="false" outlineLevel="0" max="19" min="18" style="47" width="9.13"/>
    <col collapsed="false" customWidth="false" hidden="false" outlineLevel="0" max="1019" min="20" style="2" width="9.13"/>
    <col collapsed="false" customWidth="true" hidden="false" outlineLevel="0" max="16384" min="16380" style="70" width="11.53"/>
  </cols>
  <sheetData>
    <row r="1" customFormat="false" ht="13.8" hidden="false" customHeight="false" outlineLevel="0" collapsed="false">
      <c r="B1" s="47"/>
    </row>
    <row r="2" customFormat="false" ht="13.8" hidden="false" customHeight="false" outlineLevel="0" collapsed="false">
      <c r="H2" s="122" t="str">
        <f aca="false">'дох- Прил №1'!A1</f>
        <v>Приложение  № 1 </v>
      </c>
      <c r="I2" s="122"/>
    </row>
    <row r="3" customFormat="false" ht="13.8" hidden="false" customHeight="true" outlineLevel="0" collapsed="false">
      <c r="A3" s="123" t="s">
        <v>104</v>
      </c>
      <c r="B3" s="123"/>
      <c r="C3" s="123"/>
      <c r="D3" s="123"/>
      <c r="E3" s="123"/>
      <c r="F3" s="123"/>
      <c r="G3" s="123"/>
      <c r="H3" s="123"/>
      <c r="I3" s="123"/>
    </row>
    <row r="4" customFormat="false" ht="23.85" hidden="false" customHeight="false" outlineLevel="0" collapsed="false">
      <c r="A4" s="123" t="str">
        <f aca="false">'дох- Прил №1'!A3</f>
        <v>на проект решения Думы муниципального  округа Красноуральск «О бюджете муниципального округа Красноуральск на 2026 год и плановый период 2027 и 2028 годов»</v>
      </c>
      <c r="B4" s="123"/>
      <c r="C4" s="123"/>
      <c r="D4" s="123"/>
      <c r="E4" s="123"/>
      <c r="F4" s="123"/>
      <c r="G4" s="123"/>
      <c r="H4" s="123"/>
      <c r="I4" s="123"/>
    </row>
    <row r="5" customFormat="false" ht="13.8" hidden="false" customHeight="false" outlineLevel="0" collapsed="false">
      <c r="H5" s="124"/>
      <c r="I5" s="124"/>
    </row>
    <row r="6" customFormat="false" ht="18.65" hidden="false" customHeight="true" outlineLevel="0" collapsed="false">
      <c r="A6" s="125" t="str">
        <f aca="false">'дох- Прил №1'!A5</f>
        <v>Структура доходной части бюджета муниципального округа Красноуральск</v>
      </c>
      <c r="B6" s="125"/>
      <c r="C6" s="125"/>
      <c r="D6" s="125"/>
      <c r="E6" s="125"/>
      <c r="F6" s="125"/>
      <c r="G6" s="125"/>
      <c r="H6" s="125"/>
      <c r="I6" s="125"/>
    </row>
    <row r="7" customFormat="false" ht="13.8" hidden="false" customHeight="false" outlineLevel="0" collapsed="false"/>
    <row r="8" customFormat="false" ht="37.5" hidden="false" customHeight="true" outlineLevel="0" collapsed="false">
      <c r="A8" s="126" t="s">
        <v>76</v>
      </c>
      <c r="B8" s="3" t="s">
        <v>11</v>
      </c>
      <c r="C8" s="3"/>
      <c r="D8" s="3" t="s">
        <v>105</v>
      </c>
      <c r="E8" s="3"/>
      <c r="F8" s="3"/>
      <c r="G8" s="3"/>
      <c r="H8" s="3"/>
      <c r="I8" s="3"/>
    </row>
    <row r="9" customFormat="false" ht="13.8" hidden="false" customHeight="false" outlineLevel="0" collapsed="false">
      <c r="A9" s="126"/>
      <c r="B9" s="3"/>
      <c r="C9" s="3"/>
      <c r="D9" s="4" t="n">
        <f aca="false">'дох- Прил №1'!D8</f>
        <v>2026</v>
      </c>
      <c r="E9" s="4"/>
      <c r="F9" s="4" t="n">
        <f aca="false">'дох- Прил №1'!F8</f>
        <v>2027</v>
      </c>
      <c r="G9" s="4"/>
      <c r="H9" s="6" t="n">
        <f aca="false">'дох- Прил №1'!H8</f>
        <v>2028</v>
      </c>
      <c r="I9" s="6"/>
    </row>
    <row r="10" customFormat="false" ht="13.8" hidden="false" customHeight="false" outlineLevel="0" collapsed="false">
      <c r="A10" s="126"/>
      <c r="B10" s="4" t="s">
        <v>65</v>
      </c>
      <c r="C10" s="4" t="s">
        <v>66</v>
      </c>
      <c r="D10" s="4" t="s">
        <v>65</v>
      </c>
      <c r="E10" s="4" t="s">
        <v>66</v>
      </c>
      <c r="F10" s="4" t="s">
        <v>65</v>
      </c>
      <c r="G10" s="4" t="s">
        <v>66</v>
      </c>
      <c r="H10" s="4" t="s">
        <v>65</v>
      </c>
      <c r="I10" s="4" t="s">
        <v>66</v>
      </c>
    </row>
    <row r="11" customFormat="false" ht="21.6" hidden="false" customHeight="true" outlineLevel="0" collapsed="false">
      <c r="A11" s="127" t="s">
        <v>103</v>
      </c>
      <c r="B11" s="111" t="n">
        <f aca="false">B12+B21+B27</f>
        <v>741105100.84</v>
      </c>
      <c r="C11" s="112" t="n">
        <f aca="false">B11/$B$35*100</f>
        <v>32.0300587337696</v>
      </c>
      <c r="D11" s="111" t="n">
        <f aca="false">D12+D21+D27</f>
        <v>805384610</v>
      </c>
      <c r="E11" s="112" t="n">
        <f aca="false">D11/$D$35*100</f>
        <v>40.0377201903547</v>
      </c>
      <c r="F11" s="111" t="n">
        <f aca="false">F12+F21+F27</f>
        <v>737563250</v>
      </c>
      <c r="G11" s="112" t="n">
        <f aca="false">F11/$F$35*100</f>
        <v>42.3058181055726</v>
      </c>
      <c r="H11" s="111" t="n">
        <f aca="false">H12+H21+H27</f>
        <v>809092580</v>
      </c>
      <c r="I11" s="112" t="n">
        <f aca="false">H11/$H$35*100</f>
        <v>44.8048983239558</v>
      </c>
    </row>
    <row r="12" customFormat="false" ht="20.85" hidden="false" customHeight="true" outlineLevel="0" collapsed="false">
      <c r="A12" s="101" t="s">
        <v>80</v>
      </c>
      <c r="B12" s="113" t="n">
        <f aca="false">B13+B14+B15+B16+B17+B18+B19</f>
        <v>701216855.91</v>
      </c>
      <c r="C12" s="114" t="n">
        <f aca="false">B12/$B$35*100</f>
        <v>30.3061158996874</v>
      </c>
      <c r="D12" s="113" t="n">
        <f aca="false">D13+D14+D15+D16+D17+D18+D19</f>
        <v>786662800</v>
      </c>
      <c r="E12" s="114" t="n">
        <f aca="false">D12/$D$35*100</f>
        <v>39.1070113328351</v>
      </c>
      <c r="F12" s="113" t="n">
        <f aca="false">F13+F14+F15+F17+F19+F16+F18</f>
        <v>720449500</v>
      </c>
      <c r="G12" s="114" t="n">
        <f aca="false">F12/$F$35*100</f>
        <v>41.3241921980938</v>
      </c>
      <c r="H12" s="113" t="n">
        <f aca="false">H13+H14+H15+H17+H19+H16+H18</f>
        <v>791691400</v>
      </c>
      <c r="I12" s="114" t="n">
        <f aca="false">H12/$H$35*100</f>
        <v>43.8412779424454</v>
      </c>
    </row>
    <row r="13" customFormat="false" ht="13.8" hidden="false" customHeight="false" outlineLevel="0" collapsed="false">
      <c r="A13" s="51" t="s">
        <v>81</v>
      </c>
      <c r="B13" s="115" t="n">
        <f aca="false">'дох- Прил №1'!B12+50000000</f>
        <v>569423355.91</v>
      </c>
      <c r="C13" s="116" t="n">
        <f aca="false">B13/$B$35*100</f>
        <v>24.610090408911</v>
      </c>
      <c r="D13" s="115" t="n">
        <v>652808300</v>
      </c>
      <c r="E13" s="116" t="n">
        <f aca="false">D13/$D$35*100</f>
        <v>32.4527632249406</v>
      </c>
      <c r="F13" s="115" t="n">
        <f aca="false">571244000+8000000</f>
        <v>579244000</v>
      </c>
      <c r="G13" s="116" t="n">
        <f aca="false">F13/$F$35*100</f>
        <v>33.2247997751302</v>
      </c>
      <c r="H13" s="115" t="n">
        <v>642959000</v>
      </c>
      <c r="I13" s="116" t="n">
        <f aca="false">H13/$H$35*100</f>
        <v>35.60496454123</v>
      </c>
    </row>
    <row r="14" customFormat="false" ht="23.85" hidden="false" customHeight="false" outlineLevel="0" collapsed="false">
      <c r="A14" s="51" t="s">
        <v>82</v>
      </c>
      <c r="B14" s="115" t="n">
        <f aca="false">'дох- Прил №1'!B13</f>
        <v>30805500</v>
      </c>
      <c r="C14" s="116" t="n">
        <f aca="false">B14/$B$35*100</f>
        <v>1.33139277169294</v>
      </c>
      <c r="D14" s="115" t="n">
        <f aca="false">'дох- Прил №1'!D13</f>
        <v>32898500</v>
      </c>
      <c r="E14" s="116" t="n">
        <f aca="false">D14/$D$35*100</f>
        <v>1.63546822391154</v>
      </c>
      <c r="F14" s="115" t="n">
        <f aca="false">'дох- Прил №1'!F13</f>
        <v>34822500</v>
      </c>
      <c r="G14" s="116" t="n">
        <f aca="false">F14/$F$35*100</f>
        <v>1.99738036159109</v>
      </c>
      <c r="H14" s="115" t="n">
        <f aca="false">'дох- Прил №1'!H13</f>
        <v>36270400</v>
      </c>
      <c r="I14" s="116" t="n">
        <f aca="false">H14/$H$35*100</f>
        <v>2.00853601224375</v>
      </c>
    </row>
    <row r="15" customFormat="false" ht="23.85" hidden="false" customHeight="false" outlineLevel="0" collapsed="false">
      <c r="A15" s="51" t="s">
        <v>106</v>
      </c>
      <c r="B15" s="115" t="n">
        <f aca="false">'дох- Прил №1'!B14</f>
        <v>37502000</v>
      </c>
      <c r="C15" s="116" t="n">
        <f aca="false">B15/$B$35*100</f>
        <v>1.62081095012347</v>
      </c>
      <c r="D15" s="115" t="n">
        <f aca="false">'дох- Прил №1'!D14</f>
        <v>36056000</v>
      </c>
      <c r="E15" s="116" t="n">
        <f aca="false">D15/$D$35*100</f>
        <v>1.79243559072159</v>
      </c>
      <c r="F15" s="115" t="n">
        <f aca="false">'дох- Прил №1'!F14</f>
        <v>40483000</v>
      </c>
      <c r="G15" s="116" t="n">
        <f aca="false">F15/$F$35*100</f>
        <v>2.32206042582503</v>
      </c>
      <c r="H15" s="115" t="n">
        <f aca="false">'дох- Прил №1'!H14</f>
        <v>45462000</v>
      </c>
      <c r="I15" s="116" t="n">
        <f aca="false">H15/$H$35*100</f>
        <v>2.51753672936128</v>
      </c>
    </row>
    <row r="16" customFormat="false" ht="14.9" hidden="false" customHeight="true" outlineLevel="0" collapsed="false">
      <c r="A16" s="51" t="s">
        <v>107</v>
      </c>
      <c r="B16" s="115" t="n">
        <v>0</v>
      </c>
      <c r="C16" s="116" t="n">
        <f aca="false">B16/$B$35*100</f>
        <v>0</v>
      </c>
      <c r="D16" s="115" t="n">
        <v>0</v>
      </c>
      <c r="E16" s="116" t="n">
        <f aca="false">D16/$D$35*100</f>
        <v>0</v>
      </c>
      <c r="F16" s="115" t="n">
        <v>0</v>
      </c>
      <c r="G16" s="116" t="n">
        <f aca="false">F16/$F$35*100</f>
        <v>0</v>
      </c>
      <c r="H16" s="115" t="n">
        <v>0</v>
      </c>
      <c r="I16" s="116" t="n">
        <f aca="false">H16/$H$35*100</f>
        <v>0</v>
      </c>
    </row>
    <row r="17" customFormat="false" ht="13.8" hidden="false" customHeight="false" outlineLevel="0" collapsed="false">
      <c r="A17" s="51" t="s">
        <v>84</v>
      </c>
      <c r="B17" s="115" t="n">
        <f aca="false">'дох- Прил №1'!B15</f>
        <v>7550000</v>
      </c>
      <c r="C17" s="116" t="n">
        <f aca="false">B17/$B$35*100</f>
        <v>0.326305868311881</v>
      </c>
      <c r="D17" s="115" t="n">
        <f aca="false">'дох- Прил №1'!D15</f>
        <v>7800000</v>
      </c>
      <c r="E17" s="116" t="n">
        <f aca="false">D17/$D$35*100</f>
        <v>0.387757865754061</v>
      </c>
      <c r="F17" s="115" t="n">
        <f aca="false">'дох- Прил №1'!F15</f>
        <v>8800000</v>
      </c>
      <c r="G17" s="116" t="n">
        <f aca="false">F17/$F$35*100</f>
        <v>0.504758336765069</v>
      </c>
      <c r="H17" s="115" t="n">
        <f aca="false">'дох- Прил №1'!H15</f>
        <v>9900000</v>
      </c>
      <c r="I17" s="116" t="n">
        <f aca="false">H17/$H$35*100</f>
        <v>0.548229590002126</v>
      </c>
    </row>
    <row r="18" customFormat="false" ht="13.8" hidden="false" customHeight="false" outlineLevel="0" collapsed="false">
      <c r="A18" s="51" t="s">
        <v>85</v>
      </c>
      <c r="B18" s="115" t="n">
        <f aca="false">'дох- Прил №1'!B16</f>
        <v>34936000</v>
      </c>
      <c r="C18" s="116" t="n">
        <f aca="false">B18/$B$35*100</f>
        <v>1.50991017421773</v>
      </c>
      <c r="D18" s="115" t="n">
        <f aca="false">'дох- Прил №1'!D16</f>
        <v>36100000</v>
      </c>
      <c r="E18" s="116" t="n">
        <f aca="false">D18/$D$35*100</f>
        <v>1.79462294278482</v>
      </c>
      <c r="F18" s="115" t="n">
        <f aca="false">'дох- Прил №1'!F16</f>
        <v>36100000</v>
      </c>
      <c r="G18" s="116" t="n">
        <f aca="false">F18/$F$35*100</f>
        <v>2.07065635877488</v>
      </c>
      <c r="H18" s="115" t="n">
        <f aca="false">'дох- Прил №1'!H16</f>
        <v>36100000</v>
      </c>
      <c r="I18" s="116" t="n">
        <f aca="false">H18/$H$35*100</f>
        <v>1.99909981808856</v>
      </c>
    </row>
    <row r="19" customFormat="false" ht="13.8" hidden="false" customHeight="false" outlineLevel="0" collapsed="false">
      <c r="A19" s="51" t="s">
        <v>86</v>
      </c>
      <c r="B19" s="115" t="n">
        <f aca="false">'дох- Прил №1'!B17</f>
        <v>21000000</v>
      </c>
      <c r="C19" s="116" t="n">
        <f aca="false">B19/$B$35*100</f>
        <v>0.907605726430398</v>
      </c>
      <c r="D19" s="115" t="n">
        <f aca="false">'дох- Прил №1'!D17</f>
        <v>21000000</v>
      </c>
      <c r="E19" s="116" t="n">
        <f aca="false">D19/$D$35*100</f>
        <v>1.04396348472247</v>
      </c>
      <c r="F19" s="115" t="n">
        <f aca="false">'дох- Прил №1'!F17</f>
        <v>21000000</v>
      </c>
      <c r="G19" s="116" t="n">
        <f aca="false">F19/$F$35*100</f>
        <v>1.20453694000755</v>
      </c>
      <c r="H19" s="115" t="n">
        <f aca="false">'дох- Прил №1'!H17</f>
        <v>21000000</v>
      </c>
      <c r="I19" s="116" t="n">
        <f aca="false">H19/$H$35*100</f>
        <v>1.16291125151966</v>
      </c>
    </row>
    <row r="20" customFormat="false" ht="13.8" hidden="false" customHeight="false" outlineLevel="0" collapsed="false">
      <c r="A20" s="51"/>
      <c r="B20" s="115"/>
      <c r="C20" s="114" t="n">
        <f aca="false">B20/$B$35*100</f>
        <v>0</v>
      </c>
      <c r="D20" s="115"/>
      <c r="E20" s="116" t="n">
        <f aca="false">D20/$D$35*100</f>
        <v>0</v>
      </c>
      <c r="F20" s="115"/>
      <c r="G20" s="116" t="n">
        <f aca="false">F20/$F$35*100</f>
        <v>0</v>
      </c>
      <c r="H20" s="115"/>
      <c r="I20" s="116" t="n">
        <f aca="false">H20/$H$35*100</f>
        <v>0</v>
      </c>
    </row>
    <row r="21" customFormat="false" ht="23.1" hidden="false" customHeight="true" outlineLevel="0" collapsed="false">
      <c r="A21" s="101" t="s">
        <v>87</v>
      </c>
      <c r="B21" s="113" t="n">
        <f aca="false">B22+B23+B25+B26+B24</f>
        <v>37372018.79</v>
      </c>
      <c r="C21" s="114" t="n">
        <f aca="false">B21/$B$35*100</f>
        <v>1.61519325057469</v>
      </c>
      <c r="D21" s="113" t="n">
        <f aca="false">D22+D23+D25+D26+D24</f>
        <v>16549210</v>
      </c>
      <c r="E21" s="114" t="n">
        <f aca="false">D21/$D$35*100</f>
        <v>0.822703378143047</v>
      </c>
      <c r="F21" s="113" t="n">
        <f aca="false">F22+F23+F25+F26+F24</f>
        <v>17113750</v>
      </c>
      <c r="G21" s="114" t="n">
        <f aca="false">F21/$F$35*100</f>
        <v>0.981625907478772</v>
      </c>
      <c r="H21" s="113" t="n">
        <f aca="false">H22+H23+H25+H26+H24</f>
        <v>17401180</v>
      </c>
      <c r="I21" s="114" t="n">
        <f aca="false">H21/$H$35*100</f>
        <v>0.963620381510424</v>
      </c>
    </row>
    <row r="22" customFormat="false" ht="25.35" hidden="false" customHeight="true" outlineLevel="0" collapsed="false">
      <c r="A22" s="51" t="s">
        <v>88</v>
      </c>
      <c r="B22" s="95" t="n">
        <f aca="false">'дох- Прил №1'!B20</f>
        <v>14617119.58</v>
      </c>
      <c r="C22" s="98" t="n">
        <f aca="false">B22/$B$35*100</f>
        <v>0.631741973082186</v>
      </c>
      <c r="D22" s="99" t="n">
        <f aca="false">'дох- Прил №1'!D20</f>
        <v>13624410</v>
      </c>
      <c r="E22" s="98" t="n">
        <f aca="false">D22/$D$35*100</f>
        <v>0.677304120994652</v>
      </c>
      <c r="F22" s="99" t="n">
        <f aca="false">'дох- Прил №1'!F20</f>
        <v>13953890</v>
      </c>
      <c r="G22" s="98" t="n">
        <f aca="false">F22/$F$35*100</f>
        <v>0.800379807704855</v>
      </c>
      <c r="H22" s="100" t="n">
        <f aca="false">'дох- Прил №1'!H20</f>
        <v>14291470</v>
      </c>
      <c r="I22" s="98" t="n">
        <f aca="false">H22/$H$35*100</f>
        <v>0.791414822083605</v>
      </c>
    </row>
    <row r="23" customFormat="false" ht="17.15" hidden="false" customHeight="true" outlineLevel="0" collapsed="false">
      <c r="A23" s="51" t="s">
        <v>89</v>
      </c>
      <c r="B23" s="95" t="n">
        <f aca="false">'дох- Прил №1'!B21</f>
        <v>12528000</v>
      </c>
      <c r="C23" s="98" t="n">
        <f aca="false">B23/$B$35*100</f>
        <v>0.541451644796192</v>
      </c>
      <c r="D23" s="99" t="n">
        <f aca="false">'дох- Прил №1'!D21</f>
        <v>0</v>
      </c>
      <c r="E23" s="98" t="n">
        <f aca="false">D23/$D$35*100</f>
        <v>0</v>
      </c>
      <c r="F23" s="99" t="n">
        <f aca="false">'дох- Прил №1'!F21</f>
        <v>0</v>
      </c>
      <c r="G23" s="98" t="n">
        <f aca="false">F23/$F$35*100</f>
        <v>0</v>
      </c>
      <c r="H23" s="100" t="n">
        <f aca="false">'дох- Прил №1'!H21</f>
        <v>0</v>
      </c>
      <c r="I23" s="98" t="n">
        <f aca="false">H23/$H$35*100</f>
        <v>0</v>
      </c>
    </row>
    <row r="24" customFormat="false" ht="16.4" hidden="false" customHeight="true" outlineLevel="0" collapsed="false">
      <c r="A24" s="51" t="s">
        <v>91</v>
      </c>
      <c r="B24" s="95" t="n">
        <f aca="false">'дох- Прил №1'!B22</f>
        <v>2503426.43</v>
      </c>
      <c r="C24" s="98" t="n">
        <f aca="false">B24/$B$35*100</f>
        <v>0.1081963887412</v>
      </c>
      <c r="D24" s="99" t="n">
        <f aca="false">'дох- Прил №1'!D22</f>
        <v>0</v>
      </c>
      <c r="E24" s="98" t="n">
        <f aca="false">D24/$D$35*100</f>
        <v>0</v>
      </c>
      <c r="F24" s="99" t="n">
        <f aca="false">'дох- Прил №1'!F22</f>
        <v>0</v>
      </c>
      <c r="G24" s="98" t="n">
        <f aca="false">F24/$F$35*100</f>
        <v>0</v>
      </c>
      <c r="H24" s="100" t="n">
        <f aca="false">'дох- Прил №1'!H22</f>
        <v>0</v>
      </c>
      <c r="I24" s="98" t="n">
        <f aca="false">H24/$H$35*100</f>
        <v>0</v>
      </c>
    </row>
    <row r="25" customFormat="false" ht="23.85" hidden="false" customHeight="false" outlineLevel="0" collapsed="false">
      <c r="A25" s="51" t="s">
        <v>108</v>
      </c>
      <c r="B25" s="95" t="n">
        <f aca="false">'дох- Прил №1'!B23</f>
        <v>5624397</v>
      </c>
      <c r="C25" s="98" t="n">
        <f aca="false">B25/$B$35*100</f>
        <v>0.243082615472284</v>
      </c>
      <c r="D25" s="99" t="n">
        <f aca="false">'дох- Прил №1'!D23</f>
        <v>2484250</v>
      </c>
      <c r="E25" s="98" t="n">
        <f aca="false">D25/$D$35*100</f>
        <v>0.123498394615324</v>
      </c>
      <c r="F25" s="99" t="n">
        <f aca="false">'дох- Прил №1'!F23</f>
        <v>2443110</v>
      </c>
      <c r="G25" s="98" t="n">
        <f aca="false">F25/$F$35*100</f>
        <v>0.140134106833421</v>
      </c>
      <c r="H25" s="100" t="n">
        <f aca="false">'дох- Прил №1'!H23</f>
        <v>2396960</v>
      </c>
      <c r="I25" s="98" t="n">
        <f aca="false">H25/$H$35*100</f>
        <v>0.132735797782979</v>
      </c>
    </row>
    <row r="26" customFormat="false" ht="13.8" hidden="false" customHeight="false" outlineLevel="0" collapsed="false">
      <c r="A26" s="51" t="s">
        <v>92</v>
      </c>
      <c r="B26" s="95" t="n">
        <f aca="false">'дох- Прил №1'!B24</f>
        <v>2099075.78</v>
      </c>
      <c r="C26" s="98" t="n">
        <f aca="false">B26/$B$35*100</f>
        <v>0.0907206284828264</v>
      </c>
      <c r="D26" s="99" t="n">
        <f aca="false">'дох- Прил №1'!D24</f>
        <v>440550</v>
      </c>
      <c r="E26" s="98" t="n">
        <f aca="false">D26/$D$35*100</f>
        <v>0.0219008625330707</v>
      </c>
      <c r="F26" s="99" t="n">
        <f aca="false">'дох- Прил №1'!F24</f>
        <v>716750</v>
      </c>
      <c r="G26" s="98" t="n">
        <f aca="false">F26/$F$35*100</f>
        <v>0.0411119929404958</v>
      </c>
      <c r="H26" s="100" t="n">
        <f aca="false">'дох- Прил №1'!H24</f>
        <v>712750</v>
      </c>
      <c r="I26" s="98" t="n">
        <f aca="false">H26/$H$35*100</f>
        <v>0.03946976164384</v>
      </c>
    </row>
    <row r="27" customFormat="false" ht="13.8" hidden="false" customHeight="false" outlineLevel="0" collapsed="false">
      <c r="A27" s="128" t="s">
        <v>93</v>
      </c>
      <c r="B27" s="113" t="n">
        <v>2516226.14</v>
      </c>
      <c r="C27" s="114"/>
      <c r="D27" s="113" t="n">
        <v>2172600</v>
      </c>
      <c r="E27" s="116" t="n">
        <f aca="false">D27/$D$35*100</f>
        <v>0.108005479376573</v>
      </c>
      <c r="F27" s="113"/>
      <c r="G27" s="116" t="n">
        <f aca="false">F27/$F$35*100</f>
        <v>0</v>
      </c>
      <c r="H27" s="104"/>
      <c r="I27" s="116" t="n">
        <f aca="false">H27/$H$35*100</f>
        <v>0</v>
      </c>
    </row>
    <row r="28" customFormat="false" ht="20.85" hidden="false" customHeight="true" outlineLevel="0" collapsed="false">
      <c r="A28" s="117" t="s">
        <v>94</v>
      </c>
      <c r="B28" s="118" t="n">
        <f aca="false">B29+B30+B31+B32+B33</f>
        <v>1572674923.73</v>
      </c>
      <c r="C28" s="114" t="n">
        <f aca="false">B28/$B$35*100</f>
        <v>67.9699412662304</v>
      </c>
      <c r="D28" s="118" t="n">
        <f aca="false">D29+D30+D31+D32</f>
        <v>1206180000</v>
      </c>
      <c r="E28" s="114" t="n">
        <f aca="false">D28/$D$35*100</f>
        <v>59.9622798096453</v>
      </c>
      <c r="F28" s="118" t="n">
        <f aca="false">F29+F30+F31+F32</f>
        <v>1005845300</v>
      </c>
      <c r="G28" s="114" t="n">
        <f aca="false">F28/$F$35*100</f>
        <v>57.6941818944274</v>
      </c>
      <c r="H28" s="118" t="n">
        <f aca="false">H29+H30+H31+H32</f>
        <v>996720200</v>
      </c>
      <c r="I28" s="114" t="n">
        <f aca="false">H28/$H$35*100</f>
        <v>55.1951016760442</v>
      </c>
    </row>
    <row r="29" customFormat="false" ht="13.8" hidden="false" customHeight="false" outlineLevel="0" collapsed="false">
      <c r="A29" s="51" t="str">
        <f aca="false">'дох- Прил №1'!A27</f>
        <v>Дотации </v>
      </c>
      <c r="B29" s="115" t="n">
        <f aca="false">'дох- Прил №1'!B27</f>
        <v>552809312</v>
      </c>
      <c r="C29" s="116" t="n">
        <f aca="false">B29/$B$35*100</f>
        <v>23.8920427235833</v>
      </c>
      <c r="D29" s="115" t="n">
        <v>406905000</v>
      </c>
      <c r="E29" s="116" t="n">
        <f aca="false">D29/$D$35*100</f>
        <v>20.2282838929046</v>
      </c>
      <c r="F29" s="115" t="n">
        <v>262970000</v>
      </c>
      <c r="G29" s="116" t="n">
        <f aca="false">F29/$F$35*100</f>
        <v>15.0836704339898</v>
      </c>
      <c r="H29" s="115" t="n">
        <v>209184000</v>
      </c>
      <c r="I29" s="116" t="n">
        <f aca="false">H29/$H$35*100</f>
        <v>11.5839251065661</v>
      </c>
    </row>
    <row r="30" customFormat="false" ht="13.8" hidden="false" customHeight="false" outlineLevel="0" collapsed="false">
      <c r="A30" s="51" t="str">
        <f aca="false">'дох- Прил №1'!A28</f>
        <v>Субсидии</v>
      </c>
      <c r="B30" s="115" t="n">
        <f aca="false">'дох- Прил №1'!B28</f>
        <v>262364545</v>
      </c>
      <c r="C30" s="116" t="n">
        <f aca="false">B30/$B$35*100</f>
        <v>11.3392173073479</v>
      </c>
      <c r="D30" s="115" t="n">
        <v>148228100</v>
      </c>
      <c r="E30" s="116" t="n">
        <f aca="false">D30/$D$35*100</f>
        <v>7.36879637189481</v>
      </c>
      <c r="F30" s="115" t="n">
        <v>50614600</v>
      </c>
      <c r="G30" s="116" t="n">
        <f aca="false">F30/$F$35*100</f>
        <v>2.90319787636696</v>
      </c>
      <c r="H30" s="115" t="n">
        <v>52639200</v>
      </c>
      <c r="I30" s="116" t="n">
        <f aca="false">H30/$H$35*100</f>
        <v>2.91498656909494</v>
      </c>
    </row>
    <row r="31" customFormat="false" ht="13.8" hidden="false" customHeight="false" outlineLevel="0" collapsed="false">
      <c r="A31" s="51" t="str">
        <f aca="false">'дох- Прил №1'!A29</f>
        <v>Субвенции</v>
      </c>
      <c r="B31" s="115" t="n">
        <f aca="false">'дох- Прил №1'!B29</f>
        <v>580713300</v>
      </c>
      <c r="C31" s="116" t="n">
        <f aca="false">B31/$B$35*100</f>
        <v>25.0980341187759</v>
      </c>
      <c r="D31" s="115" t="n">
        <v>651046900</v>
      </c>
      <c r="E31" s="116" t="n">
        <f aca="false">D31/$D$35*100</f>
        <v>32.3651995448458</v>
      </c>
      <c r="F31" s="115" t="n">
        <v>692260700</v>
      </c>
      <c r="G31" s="116" t="n">
        <f aca="false">F31/$F$35*100</f>
        <v>39.7073135840707</v>
      </c>
      <c r="H31" s="115" t="n">
        <v>734897000</v>
      </c>
      <c r="I31" s="116" t="n">
        <f aca="false">H31/$H$35*100</f>
        <v>40.6961900003831</v>
      </c>
    </row>
    <row r="32" customFormat="false" ht="13.8" hidden="false" customHeight="false" outlineLevel="0" collapsed="false">
      <c r="A32" s="51" t="str">
        <f aca="false">'дох- Прил №1'!A30</f>
        <v>Иные межбюджетные трансферты</v>
      </c>
      <c r="B32" s="115" t="n">
        <f aca="false">'дох- Прил №1'!B30</f>
        <v>134609416</v>
      </c>
      <c r="C32" s="116" t="n">
        <f aca="false">B32/$B$35*100</f>
        <v>5.81772746633579</v>
      </c>
      <c r="D32" s="115" t="n">
        <v>0</v>
      </c>
      <c r="E32" s="116" t="n">
        <f aca="false">D32/$D$35*100</f>
        <v>0</v>
      </c>
      <c r="F32" s="115" t="n">
        <v>0</v>
      </c>
      <c r="G32" s="116" t="n">
        <f aca="false">F32/$F$35*100</f>
        <v>0</v>
      </c>
      <c r="H32" s="115" t="n">
        <v>0</v>
      </c>
      <c r="I32" s="116" t="n">
        <f aca="false">H32/$H$35*100</f>
        <v>0</v>
      </c>
    </row>
    <row r="33" customFormat="false" ht="13.8" hidden="false" customHeight="false" outlineLevel="0" collapsed="false">
      <c r="A33" s="51" t="str">
        <f aca="false">'дох- Прил №1'!A31</f>
        <v>Прочие безвозмездные поступления</v>
      </c>
      <c r="B33" s="115" t="n">
        <f aca="false">'дох- Прил №1'!B31</f>
        <v>42178350.73</v>
      </c>
      <c r="C33" s="116" t="n">
        <f aca="false">B33/$B$35*100</f>
        <v>1.82291965018751</v>
      </c>
      <c r="D33" s="115" t="n">
        <f aca="false">'дох- Прил №1'!D31</f>
        <v>0</v>
      </c>
      <c r="E33" s="116" t="n">
        <f aca="false">D33/$D$35*100</f>
        <v>0</v>
      </c>
      <c r="F33" s="115" t="n">
        <v>0</v>
      </c>
      <c r="G33" s="116" t="n">
        <f aca="false">F33/$F$35*100</f>
        <v>0</v>
      </c>
      <c r="H33" s="115" t="n">
        <v>0</v>
      </c>
      <c r="I33" s="116" t="n">
        <f aca="false">H33/$H$35*100</f>
        <v>0</v>
      </c>
    </row>
    <row r="34" customFormat="false" ht="13.8" hidden="false" customHeight="false" outlineLevel="0" collapsed="false">
      <c r="A34" s="51"/>
      <c r="B34" s="115"/>
      <c r="C34" s="116" t="n">
        <f aca="false">B34/$B$35*100</f>
        <v>0</v>
      </c>
      <c r="D34" s="115"/>
      <c r="E34" s="116" t="n">
        <f aca="false">D34/$D$35*100</f>
        <v>0</v>
      </c>
      <c r="F34" s="115"/>
      <c r="G34" s="116" t="n">
        <f aca="false">F34/$F$35*100</f>
        <v>0</v>
      </c>
      <c r="H34" s="115"/>
      <c r="I34" s="116" t="n">
        <f aca="false">H34/$H$35*100</f>
        <v>0</v>
      </c>
    </row>
    <row r="35" customFormat="false" ht="13.8" hidden="false" customHeight="false" outlineLevel="0" collapsed="false">
      <c r="A35" s="129" t="s">
        <v>98</v>
      </c>
      <c r="B35" s="118" t="n">
        <f aca="false">B12+B21+B28+B27</f>
        <v>2313780024.57</v>
      </c>
      <c r="C35" s="119" t="n">
        <f aca="false">C12+C21+C28</f>
        <v>99.8912504164925</v>
      </c>
      <c r="D35" s="118" t="n">
        <f aca="false">D12+D21+D28+D33+D34+D27</f>
        <v>2011564610</v>
      </c>
      <c r="E35" s="119" t="n">
        <f aca="false">E12+E21+E28+E33+E34</f>
        <v>99.8919945206234</v>
      </c>
      <c r="F35" s="118" t="n">
        <f aca="false">F12+F21+F28+F33+F34+F27</f>
        <v>1743408550</v>
      </c>
      <c r="G35" s="119" t="n">
        <f aca="false">G12+G21+G28</f>
        <v>100</v>
      </c>
      <c r="H35" s="118" t="n">
        <f aca="false">H12+H21+H28+H33+H34+H27</f>
        <v>1805812780</v>
      </c>
      <c r="I35" s="119" t="n">
        <f aca="false">I12+I21+I28</f>
        <v>100</v>
      </c>
    </row>
    <row r="37" customFormat="false" ht="13.8" hidden="false" customHeight="false" outlineLevel="0" collapsed="false">
      <c r="D37" s="120"/>
    </row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0">
    <mergeCell ref="H2:I2"/>
    <mergeCell ref="A3:I3"/>
    <mergeCell ref="A4:I4"/>
    <mergeCell ref="A6:I6"/>
    <mergeCell ref="A8:A10"/>
    <mergeCell ref="B8:C9"/>
    <mergeCell ref="D8:I8"/>
    <mergeCell ref="D9:E9"/>
    <mergeCell ref="F9:G9"/>
    <mergeCell ref="H9:I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1" activeCellId="0" sqref="I11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30" width="5.28"/>
    <col collapsed="false" customWidth="true" hidden="false" outlineLevel="0" max="2" min="2" style="131" width="26.84"/>
    <col collapsed="false" customWidth="true" hidden="false" outlineLevel="0" max="3" min="3" style="131" width="13.57"/>
    <col collapsed="false" customWidth="true" hidden="false" outlineLevel="0" max="4" min="4" style="131" width="5.28"/>
    <col collapsed="false" customWidth="true" hidden="false" outlineLevel="0" max="5" min="5" style="131" width="14.06"/>
    <col collapsed="false" customWidth="true" hidden="false" outlineLevel="0" max="6" min="6" style="131" width="5.14"/>
    <col collapsed="false" customWidth="true" hidden="false" outlineLevel="0" max="7" min="7" style="131" width="12.71"/>
    <col collapsed="false" customWidth="true" hidden="false" outlineLevel="0" max="8" min="8" style="131" width="4.71"/>
    <col collapsed="false" customWidth="true" hidden="false" outlineLevel="0" max="9" min="9" style="131" width="12.29"/>
    <col collapsed="false" customWidth="true" hidden="false" outlineLevel="0" max="10" min="10" style="131" width="4.57"/>
    <col collapsed="false" customWidth="true" hidden="false" outlineLevel="0" max="11" min="11" style="131" width="12.86"/>
    <col collapsed="false" customWidth="true" hidden="false" outlineLevel="0" max="12" min="12" style="131" width="4.71"/>
    <col collapsed="false" customWidth="false" hidden="false" outlineLevel="0" max="257" min="13" style="1" width="9.13"/>
    <col collapsed="false" customWidth="true" hidden="false" outlineLevel="0" max="258" min="258" style="1" width="19.31"/>
    <col collapsed="false" customWidth="true" hidden="false" outlineLevel="0" max="259" min="259" style="1" width="10.58"/>
    <col collapsed="false" customWidth="true" hidden="false" outlineLevel="0" max="260" min="260" style="1" width="6.15"/>
    <col collapsed="false" customWidth="true" hidden="false" outlineLevel="0" max="261" min="261" style="1" width="11.43"/>
    <col collapsed="false" customWidth="true" hidden="false" outlineLevel="0" max="262" min="262" style="1" width="6.88"/>
    <col collapsed="false" customWidth="true" hidden="false" outlineLevel="0" max="263" min="263" style="1" width="9.59"/>
    <col collapsed="false" customWidth="true" hidden="false" outlineLevel="0" max="264" min="264" style="1" width="6.57"/>
    <col collapsed="false" customWidth="true" hidden="false" outlineLevel="0" max="265" min="265" style="1" width="10.58"/>
    <col collapsed="false" customWidth="true" hidden="false" outlineLevel="0" max="266" min="266" style="1" width="6.57"/>
    <col collapsed="false" customWidth="true" hidden="false" outlineLevel="0" max="267" min="267" style="1" width="12.15"/>
    <col collapsed="false" customWidth="false" hidden="false" outlineLevel="0" max="513" min="268" style="1" width="9.13"/>
    <col collapsed="false" customWidth="true" hidden="false" outlineLevel="0" max="514" min="514" style="1" width="19.31"/>
    <col collapsed="false" customWidth="true" hidden="false" outlineLevel="0" max="515" min="515" style="1" width="10.58"/>
    <col collapsed="false" customWidth="true" hidden="false" outlineLevel="0" max="516" min="516" style="1" width="6.15"/>
    <col collapsed="false" customWidth="true" hidden="false" outlineLevel="0" max="517" min="517" style="1" width="11.43"/>
    <col collapsed="false" customWidth="true" hidden="false" outlineLevel="0" max="518" min="518" style="1" width="6.88"/>
    <col collapsed="false" customWidth="true" hidden="false" outlineLevel="0" max="519" min="519" style="1" width="9.59"/>
    <col collapsed="false" customWidth="true" hidden="false" outlineLevel="0" max="520" min="520" style="1" width="6.57"/>
    <col collapsed="false" customWidth="true" hidden="false" outlineLevel="0" max="521" min="521" style="1" width="10.58"/>
    <col collapsed="false" customWidth="true" hidden="false" outlineLevel="0" max="522" min="522" style="1" width="6.57"/>
    <col collapsed="false" customWidth="true" hidden="false" outlineLevel="0" max="523" min="523" style="1" width="12.15"/>
    <col collapsed="false" customWidth="false" hidden="false" outlineLevel="0" max="769" min="524" style="1" width="9.13"/>
    <col collapsed="false" customWidth="true" hidden="false" outlineLevel="0" max="770" min="770" style="1" width="19.31"/>
    <col collapsed="false" customWidth="true" hidden="false" outlineLevel="0" max="771" min="771" style="1" width="10.58"/>
    <col collapsed="false" customWidth="true" hidden="false" outlineLevel="0" max="772" min="772" style="1" width="6.15"/>
    <col collapsed="false" customWidth="true" hidden="false" outlineLevel="0" max="773" min="773" style="1" width="11.43"/>
    <col collapsed="false" customWidth="true" hidden="false" outlineLevel="0" max="774" min="774" style="1" width="6.88"/>
    <col collapsed="false" customWidth="true" hidden="false" outlineLevel="0" max="775" min="775" style="1" width="9.59"/>
    <col collapsed="false" customWidth="true" hidden="false" outlineLevel="0" max="776" min="776" style="1" width="6.57"/>
    <col collapsed="false" customWidth="true" hidden="false" outlineLevel="0" max="777" min="777" style="1" width="10.58"/>
    <col collapsed="false" customWidth="true" hidden="false" outlineLevel="0" max="778" min="778" style="1" width="6.57"/>
    <col collapsed="false" customWidth="true" hidden="false" outlineLevel="0" max="779" min="779" style="1" width="12.15"/>
    <col collapsed="false" customWidth="false" hidden="false" outlineLevel="0" max="1024" min="780" style="1" width="9.13"/>
  </cols>
  <sheetData>
    <row r="1" customFormat="false" ht="15" hidden="false" customHeight="false" outlineLevel="0" collapsed="false">
      <c r="A1" s="132" t="s">
        <v>109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customFormat="false" ht="15" hidden="false" customHeight="false" outlineLevel="0" collapsed="false">
      <c r="A2" s="133" t="str">
        <f aca="false">'дох- Прил №1'!A2</f>
        <v>к заключению Счетной палаты муниципального округа Красноуральск от 27.11.2025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customFormat="false" ht="23.85" hidden="false" customHeight="true" outlineLevel="0" collapsed="false">
      <c r="A3" s="134" t="s">
        <v>101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5" customFormat="false" ht="27.75" hidden="false" customHeight="true" outlineLevel="0" collapsed="false">
      <c r="A5" s="135" t="s">
        <v>110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</row>
    <row r="6" customFormat="false" ht="15" hidden="false" customHeight="false" outlineLevel="0" collapsed="false">
      <c r="G6" s="136"/>
      <c r="H6" s="136"/>
      <c r="I6" s="136"/>
      <c r="J6" s="136"/>
    </row>
    <row r="7" customFormat="false" ht="15" hidden="false" customHeight="true" outlineLevel="0" collapsed="false">
      <c r="A7" s="137" t="s">
        <v>111</v>
      </c>
      <c r="B7" s="138" t="s">
        <v>112</v>
      </c>
      <c r="C7" s="138" t="str">
        <f aca="false">'дох- Прил №1'!B7</f>
        <v>Решение Думы № 255 от 30.10.2025</v>
      </c>
      <c r="D7" s="138"/>
      <c r="E7" s="138" t="s">
        <v>113</v>
      </c>
      <c r="F7" s="138"/>
      <c r="G7" s="138"/>
      <c r="H7" s="138"/>
      <c r="I7" s="138"/>
      <c r="J7" s="138"/>
      <c r="K7" s="138" t="s">
        <v>114</v>
      </c>
      <c r="L7" s="138"/>
    </row>
    <row r="8" customFormat="false" ht="24.6" hidden="false" customHeight="true" outlineLevel="0" collapsed="false">
      <c r="A8" s="137"/>
      <c r="B8" s="138"/>
      <c r="C8" s="138"/>
      <c r="D8" s="138"/>
      <c r="E8" s="138" t="n">
        <f aca="false">'дох- Прил №1'!D8</f>
        <v>2026</v>
      </c>
      <c r="F8" s="138"/>
      <c r="G8" s="138" t="n">
        <f aca="false">'дох- Прил №1'!F8</f>
        <v>2027</v>
      </c>
      <c r="H8" s="138"/>
      <c r="I8" s="138" t="n">
        <f aca="false">'дох- Прил №1'!H8</f>
        <v>2028</v>
      </c>
      <c r="J8" s="138"/>
      <c r="K8" s="138"/>
      <c r="L8" s="138"/>
    </row>
    <row r="9" customFormat="false" ht="22.35" hidden="false" customHeight="false" outlineLevel="0" collapsed="false">
      <c r="A9" s="137"/>
      <c r="B9" s="138"/>
      <c r="C9" s="138" t="s">
        <v>65</v>
      </c>
      <c r="D9" s="138" t="s">
        <v>115</v>
      </c>
      <c r="E9" s="138" t="s">
        <v>65</v>
      </c>
      <c r="F9" s="138" t="s">
        <v>115</v>
      </c>
      <c r="G9" s="138" t="s">
        <v>65</v>
      </c>
      <c r="H9" s="138" t="s">
        <v>115</v>
      </c>
      <c r="I9" s="138" t="s">
        <v>65</v>
      </c>
      <c r="J9" s="138" t="s">
        <v>115</v>
      </c>
      <c r="K9" s="138" t="s">
        <v>65</v>
      </c>
      <c r="L9" s="138" t="s">
        <v>66</v>
      </c>
      <c r="M9" s="1" t="s">
        <v>116</v>
      </c>
    </row>
    <row r="10" customFormat="false" ht="15" hidden="false" customHeight="false" outlineLevel="0" collapsed="false">
      <c r="A10" s="139" t="s">
        <v>117</v>
      </c>
      <c r="B10" s="140" t="n">
        <v>2</v>
      </c>
      <c r="C10" s="138" t="n">
        <v>3</v>
      </c>
      <c r="D10" s="138" t="n">
        <v>4</v>
      </c>
      <c r="E10" s="138" t="n">
        <v>5</v>
      </c>
      <c r="F10" s="138" t="n">
        <v>6</v>
      </c>
      <c r="G10" s="138" t="n">
        <v>7</v>
      </c>
      <c r="H10" s="138" t="n">
        <v>8</v>
      </c>
      <c r="I10" s="138" t="n">
        <v>9</v>
      </c>
      <c r="J10" s="138" t="n">
        <v>10</v>
      </c>
      <c r="K10" s="138" t="n">
        <v>11</v>
      </c>
      <c r="L10" s="141" t="n">
        <v>12</v>
      </c>
    </row>
    <row r="11" customFormat="false" ht="15" hidden="false" customHeight="false" outlineLevel="0" collapsed="false">
      <c r="A11" s="137" t="s">
        <v>118</v>
      </c>
      <c r="B11" s="142" t="s">
        <v>119</v>
      </c>
      <c r="C11" s="143" t="n">
        <v>126549085.13</v>
      </c>
      <c r="D11" s="144" t="n">
        <f aca="false">C11/$C$22*100</f>
        <v>5.34982518894771</v>
      </c>
      <c r="E11" s="145" t="n">
        <v>129177773.87</v>
      </c>
      <c r="F11" s="144" t="n">
        <f aca="false">E11/$E$22*100</f>
        <v>6.52239930340527</v>
      </c>
      <c r="G11" s="146" t="n">
        <v>121487175.27</v>
      </c>
      <c r="H11" s="144" t="n">
        <f aca="false">G11/$G$22*100</f>
        <v>7.02759471117384</v>
      </c>
      <c r="I11" s="146" t="n">
        <v>136547560.29</v>
      </c>
      <c r="J11" s="147" t="n">
        <f aca="false">I11/$I$22*100</f>
        <v>7.51511968323989</v>
      </c>
      <c r="K11" s="145" t="n">
        <f aca="false">E11-C11</f>
        <v>2628688.74000001</v>
      </c>
      <c r="L11" s="141" t="n">
        <f aca="false">E11/C11*100-100</f>
        <v>2.07720880581606</v>
      </c>
      <c r="M11" s="148" t="n">
        <f aca="false">K11/$K$22*100</f>
        <v>-0.682855457568342</v>
      </c>
      <c r="N11" s="25" t="n">
        <f aca="false">K11/C11*100-100</f>
        <v>-97.9227911941839</v>
      </c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  <c r="IY11" s="25"/>
      <c r="IZ11" s="25"/>
      <c r="JA11" s="25"/>
      <c r="JB11" s="25"/>
      <c r="JC11" s="25"/>
      <c r="JD11" s="25"/>
      <c r="JE11" s="25"/>
      <c r="JF11" s="25"/>
      <c r="JG11" s="25"/>
      <c r="JH11" s="25"/>
      <c r="JI11" s="25"/>
      <c r="JJ11" s="25"/>
      <c r="JK11" s="25"/>
      <c r="JL11" s="25"/>
      <c r="JM11" s="25"/>
      <c r="JN11" s="25"/>
      <c r="JO11" s="25"/>
      <c r="JP11" s="25"/>
      <c r="JQ11" s="25"/>
      <c r="JR11" s="25"/>
      <c r="JS11" s="25"/>
      <c r="JT11" s="25"/>
      <c r="JU11" s="25"/>
      <c r="JV11" s="25"/>
      <c r="JW11" s="25"/>
      <c r="JX11" s="25"/>
      <c r="JY11" s="25"/>
      <c r="JZ11" s="25"/>
      <c r="KA11" s="25"/>
      <c r="KB11" s="25"/>
      <c r="KC11" s="25"/>
      <c r="KD11" s="25"/>
      <c r="KE11" s="25"/>
      <c r="KF11" s="25"/>
      <c r="KG11" s="25"/>
      <c r="KH11" s="25"/>
      <c r="KI11" s="25"/>
      <c r="KJ11" s="25"/>
      <c r="KK11" s="25"/>
      <c r="KL11" s="25"/>
      <c r="KM11" s="25"/>
      <c r="KN11" s="25"/>
      <c r="KO11" s="25"/>
      <c r="KP11" s="25"/>
      <c r="KQ11" s="25"/>
      <c r="KR11" s="25"/>
      <c r="KS11" s="25"/>
      <c r="KT11" s="25"/>
      <c r="KU11" s="25"/>
      <c r="KV11" s="25"/>
      <c r="KW11" s="25"/>
      <c r="KX11" s="25"/>
      <c r="KY11" s="25"/>
      <c r="KZ11" s="25"/>
      <c r="LA11" s="25"/>
      <c r="LB11" s="25"/>
      <c r="LC11" s="25"/>
      <c r="LD11" s="25"/>
      <c r="LE11" s="25"/>
      <c r="LF11" s="25"/>
      <c r="LG11" s="25"/>
      <c r="LH11" s="25"/>
      <c r="LI11" s="25"/>
      <c r="LJ11" s="25"/>
      <c r="LK11" s="25"/>
      <c r="LL11" s="25"/>
      <c r="LM11" s="25"/>
      <c r="LN11" s="25"/>
      <c r="LO11" s="25"/>
      <c r="LP11" s="25"/>
      <c r="LQ11" s="25"/>
      <c r="LR11" s="25"/>
      <c r="LS11" s="25"/>
      <c r="LT11" s="25"/>
      <c r="LU11" s="25"/>
      <c r="LV11" s="25"/>
      <c r="LW11" s="25"/>
      <c r="LX11" s="25"/>
      <c r="LY11" s="25"/>
      <c r="LZ11" s="25"/>
      <c r="MA11" s="25"/>
      <c r="MB11" s="25"/>
      <c r="MC11" s="25"/>
      <c r="MD11" s="25"/>
      <c r="ME11" s="25"/>
      <c r="MF11" s="25"/>
      <c r="MG11" s="25"/>
      <c r="MH11" s="25"/>
      <c r="MI11" s="25"/>
      <c r="MJ11" s="25"/>
      <c r="MK11" s="25"/>
      <c r="ML11" s="25"/>
      <c r="MM11" s="25"/>
      <c r="MN11" s="25"/>
      <c r="MO11" s="25"/>
      <c r="MP11" s="25"/>
      <c r="MQ11" s="25"/>
      <c r="MR11" s="25"/>
      <c r="MS11" s="25"/>
      <c r="MT11" s="25"/>
      <c r="MU11" s="25"/>
      <c r="MV11" s="25"/>
      <c r="MW11" s="25"/>
      <c r="MX11" s="25"/>
      <c r="MY11" s="25"/>
      <c r="MZ11" s="25"/>
      <c r="NA11" s="25"/>
      <c r="NB11" s="25"/>
      <c r="NC11" s="25"/>
      <c r="ND11" s="25"/>
      <c r="NE11" s="25"/>
      <c r="NF11" s="25"/>
      <c r="NG11" s="25"/>
      <c r="NH11" s="25"/>
      <c r="NI11" s="25"/>
      <c r="NJ11" s="25"/>
      <c r="NK11" s="25"/>
      <c r="NL11" s="25"/>
      <c r="NM11" s="25"/>
      <c r="NN11" s="25"/>
      <c r="NO11" s="25"/>
      <c r="NP11" s="25"/>
      <c r="NQ11" s="25"/>
      <c r="NR11" s="25"/>
      <c r="NS11" s="25"/>
      <c r="NT11" s="25"/>
      <c r="NU11" s="25"/>
      <c r="NV11" s="25"/>
      <c r="NW11" s="25"/>
      <c r="NX11" s="25"/>
      <c r="NY11" s="25"/>
      <c r="NZ11" s="25"/>
      <c r="OA11" s="25"/>
      <c r="OB11" s="25"/>
      <c r="OC11" s="25"/>
      <c r="OD11" s="25"/>
      <c r="OE11" s="25"/>
      <c r="OF11" s="25"/>
      <c r="OG11" s="25"/>
      <c r="OH11" s="25"/>
      <c r="OI11" s="25"/>
      <c r="OJ11" s="25"/>
      <c r="OK11" s="25"/>
      <c r="OL11" s="25"/>
      <c r="OM11" s="25"/>
      <c r="ON11" s="25"/>
      <c r="OO11" s="25"/>
      <c r="OP11" s="25"/>
      <c r="OQ11" s="25"/>
      <c r="OR11" s="25"/>
      <c r="OS11" s="25"/>
      <c r="OT11" s="25"/>
      <c r="OU11" s="25"/>
      <c r="OV11" s="25"/>
      <c r="OW11" s="25"/>
      <c r="OX11" s="25"/>
      <c r="OY11" s="25"/>
      <c r="OZ11" s="25"/>
      <c r="PA11" s="25"/>
      <c r="PB11" s="25"/>
      <c r="PC11" s="25"/>
      <c r="PD11" s="25"/>
      <c r="PE11" s="25"/>
      <c r="PF11" s="25"/>
      <c r="PG11" s="25"/>
      <c r="PH11" s="25"/>
      <c r="PI11" s="25"/>
      <c r="PJ11" s="25"/>
      <c r="PK11" s="25"/>
      <c r="PL11" s="25"/>
      <c r="PM11" s="25"/>
      <c r="PN11" s="25"/>
      <c r="PO11" s="25"/>
      <c r="PP11" s="25"/>
      <c r="PQ11" s="25"/>
      <c r="PR11" s="25"/>
      <c r="PS11" s="25"/>
      <c r="PT11" s="25"/>
      <c r="PU11" s="25"/>
      <c r="PV11" s="25"/>
      <c r="PW11" s="25"/>
      <c r="PX11" s="25"/>
      <c r="PY11" s="25"/>
      <c r="PZ11" s="25"/>
      <c r="QA11" s="25"/>
      <c r="QB11" s="25"/>
      <c r="QC11" s="25"/>
      <c r="QD11" s="25"/>
      <c r="QE11" s="25"/>
      <c r="QF11" s="25"/>
      <c r="QG11" s="25"/>
      <c r="QH11" s="25"/>
      <c r="QI11" s="25"/>
      <c r="QJ11" s="25"/>
      <c r="QK11" s="25"/>
      <c r="QL11" s="25"/>
      <c r="QM11" s="25"/>
      <c r="QN11" s="25"/>
      <c r="QO11" s="25"/>
      <c r="QP11" s="25"/>
      <c r="QQ11" s="25"/>
      <c r="QR11" s="25"/>
      <c r="QS11" s="25"/>
      <c r="QT11" s="25"/>
      <c r="QU11" s="25"/>
      <c r="QV11" s="25"/>
      <c r="QW11" s="25"/>
      <c r="QX11" s="25"/>
      <c r="QY11" s="25"/>
      <c r="QZ11" s="25"/>
      <c r="RA11" s="25"/>
      <c r="RB11" s="25"/>
      <c r="RC11" s="25"/>
      <c r="RD11" s="25"/>
      <c r="RE11" s="25"/>
      <c r="RF11" s="25"/>
      <c r="RG11" s="25"/>
      <c r="RH11" s="25"/>
      <c r="RI11" s="25"/>
      <c r="RJ11" s="25"/>
      <c r="RK11" s="25"/>
      <c r="RL11" s="25"/>
      <c r="RM11" s="25"/>
      <c r="RN11" s="25"/>
      <c r="RO11" s="25"/>
      <c r="RP11" s="25"/>
      <c r="RQ11" s="25"/>
      <c r="RR11" s="25"/>
      <c r="RS11" s="25"/>
      <c r="RT11" s="25"/>
      <c r="RU11" s="25"/>
      <c r="RV11" s="25"/>
      <c r="RW11" s="25"/>
      <c r="RX11" s="25"/>
      <c r="RY11" s="25"/>
      <c r="RZ11" s="25"/>
      <c r="SA11" s="25"/>
      <c r="SB11" s="25"/>
      <c r="SC11" s="25"/>
      <c r="SD11" s="25"/>
      <c r="SE11" s="25"/>
      <c r="SF11" s="25"/>
      <c r="SG11" s="25"/>
      <c r="SH11" s="25"/>
      <c r="SI11" s="25"/>
      <c r="SJ11" s="25"/>
      <c r="SK11" s="25"/>
      <c r="SL11" s="25"/>
      <c r="SM11" s="25"/>
      <c r="SN11" s="25"/>
      <c r="SO11" s="25"/>
      <c r="SP11" s="25"/>
      <c r="SQ11" s="25"/>
      <c r="SR11" s="25"/>
      <c r="SS11" s="25"/>
      <c r="ST11" s="25"/>
      <c r="SU11" s="25"/>
      <c r="SV11" s="25"/>
      <c r="SW11" s="25"/>
      <c r="SX11" s="25"/>
      <c r="SY11" s="25"/>
      <c r="SZ11" s="25"/>
      <c r="TA11" s="25"/>
      <c r="TB11" s="25"/>
      <c r="TC11" s="25"/>
      <c r="TD11" s="25"/>
      <c r="TE11" s="25"/>
      <c r="TF11" s="25"/>
      <c r="TG11" s="25"/>
      <c r="TH11" s="25"/>
      <c r="TI11" s="25"/>
      <c r="TJ11" s="25"/>
      <c r="TK11" s="25"/>
      <c r="TL11" s="25"/>
      <c r="TM11" s="25"/>
      <c r="TN11" s="25"/>
      <c r="TO11" s="25"/>
      <c r="TP11" s="25"/>
      <c r="TQ11" s="25"/>
      <c r="TR11" s="25"/>
      <c r="TS11" s="25"/>
      <c r="TT11" s="25"/>
      <c r="TU11" s="25"/>
      <c r="TV11" s="25"/>
      <c r="TW11" s="25"/>
      <c r="TX11" s="25"/>
      <c r="TY11" s="25"/>
      <c r="TZ11" s="25"/>
      <c r="UA11" s="25"/>
      <c r="UB11" s="25"/>
      <c r="UC11" s="25"/>
      <c r="UD11" s="25"/>
      <c r="UE11" s="25"/>
      <c r="UF11" s="25"/>
      <c r="UG11" s="25"/>
      <c r="UH11" s="25"/>
      <c r="UI11" s="25"/>
      <c r="UJ11" s="25"/>
      <c r="UK11" s="25"/>
      <c r="UL11" s="25"/>
      <c r="UM11" s="25"/>
      <c r="UN11" s="25"/>
      <c r="UO11" s="25"/>
      <c r="UP11" s="25"/>
      <c r="UQ11" s="25"/>
      <c r="UR11" s="25"/>
      <c r="US11" s="25"/>
      <c r="UT11" s="25"/>
      <c r="UU11" s="25"/>
      <c r="UV11" s="25"/>
      <c r="UW11" s="25"/>
      <c r="UX11" s="25"/>
      <c r="UY11" s="25"/>
      <c r="UZ11" s="25"/>
      <c r="VA11" s="25"/>
      <c r="VB11" s="25"/>
      <c r="VC11" s="25"/>
      <c r="VD11" s="25"/>
      <c r="VE11" s="25"/>
      <c r="VF11" s="25"/>
      <c r="VG11" s="25"/>
      <c r="VH11" s="25"/>
      <c r="VI11" s="25"/>
      <c r="VJ11" s="25"/>
      <c r="VK11" s="25"/>
      <c r="VL11" s="25"/>
      <c r="VM11" s="25"/>
      <c r="VN11" s="25"/>
      <c r="VO11" s="25"/>
      <c r="VP11" s="25"/>
      <c r="VQ11" s="25"/>
      <c r="VR11" s="25"/>
      <c r="VS11" s="25"/>
      <c r="VT11" s="25"/>
      <c r="VU11" s="25"/>
      <c r="VV11" s="25"/>
      <c r="VW11" s="25"/>
      <c r="VX11" s="25"/>
      <c r="VY11" s="25"/>
      <c r="VZ11" s="25"/>
      <c r="WA11" s="25"/>
      <c r="WB11" s="25"/>
      <c r="WC11" s="25"/>
      <c r="WD11" s="25"/>
      <c r="WE11" s="25"/>
      <c r="WF11" s="25"/>
      <c r="WG11" s="25"/>
      <c r="WH11" s="25"/>
      <c r="WI11" s="25"/>
      <c r="WJ11" s="25"/>
      <c r="WK11" s="25"/>
      <c r="WL11" s="25"/>
      <c r="WM11" s="25"/>
      <c r="WN11" s="25"/>
      <c r="WO11" s="25"/>
      <c r="WP11" s="25"/>
      <c r="WQ11" s="25"/>
      <c r="WR11" s="25"/>
      <c r="WS11" s="25"/>
      <c r="WT11" s="25"/>
      <c r="WU11" s="25"/>
      <c r="WV11" s="25"/>
      <c r="WW11" s="25"/>
      <c r="WX11" s="25"/>
      <c r="WY11" s="25"/>
      <c r="WZ11" s="25"/>
      <c r="XA11" s="25"/>
      <c r="XB11" s="25"/>
      <c r="XC11" s="25"/>
      <c r="XD11" s="25"/>
      <c r="XE11" s="25"/>
      <c r="XF11" s="25"/>
      <c r="XG11" s="25"/>
      <c r="XH11" s="25"/>
      <c r="XI11" s="25"/>
      <c r="XJ11" s="25"/>
      <c r="XK11" s="25"/>
      <c r="XL11" s="25"/>
      <c r="XM11" s="25"/>
      <c r="XN11" s="25"/>
      <c r="XO11" s="25"/>
      <c r="XP11" s="25"/>
      <c r="XQ11" s="25"/>
      <c r="XR11" s="25"/>
      <c r="XS11" s="25"/>
      <c r="XT11" s="25"/>
      <c r="XU11" s="25"/>
      <c r="XV11" s="25"/>
      <c r="XW11" s="25"/>
      <c r="XX11" s="25"/>
      <c r="XY11" s="25"/>
      <c r="XZ11" s="25"/>
      <c r="YA11" s="25"/>
      <c r="YB11" s="25"/>
      <c r="YC11" s="25"/>
      <c r="YD11" s="25"/>
      <c r="YE11" s="25"/>
      <c r="YF11" s="25"/>
      <c r="YG11" s="25"/>
      <c r="YH11" s="25"/>
      <c r="YI11" s="25"/>
      <c r="YJ11" s="25"/>
      <c r="YK11" s="25"/>
      <c r="YL11" s="25"/>
      <c r="YM11" s="25"/>
      <c r="YN11" s="25"/>
      <c r="YO11" s="25"/>
      <c r="YP11" s="25"/>
      <c r="YQ11" s="25"/>
      <c r="YR11" s="25"/>
      <c r="YS11" s="25"/>
      <c r="YT11" s="25"/>
      <c r="YU11" s="25"/>
      <c r="YV11" s="25"/>
      <c r="YW11" s="25"/>
      <c r="YX11" s="25"/>
      <c r="YY11" s="25"/>
      <c r="YZ11" s="25"/>
      <c r="ZA11" s="25"/>
      <c r="ZB11" s="25"/>
      <c r="ZC11" s="25"/>
      <c r="ZD11" s="25"/>
      <c r="ZE11" s="25"/>
      <c r="ZF11" s="25"/>
      <c r="ZG11" s="25"/>
      <c r="ZH11" s="25"/>
      <c r="ZI11" s="25"/>
      <c r="ZJ11" s="25"/>
      <c r="ZK11" s="25"/>
      <c r="ZL11" s="25"/>
      <c r="ZM11" s="25"/>
      <c r="ZN11" s="25"/>
      <c r="ZO11" s="25"/>
      <c r="ZP11" s="25"/>
      <c r="ZQ11" s="25"/>
      <c r="ZR11" s="25"/>
      <c r="ZS11" s="25"/>
      <c r="ZT11" s="25"/>
      <c r="ZU11" s="25"/>
      <c r="ZV11" s="25"/>
      <c r="ZW11" s="25"/>
      <c r="ZX11" s="25"/>
      <c r="ZY11" s="25"/>
      <c r="ZZ11" s="25"/>
      <c r="AAA11" s="25"/>
      <c r="AAB11" s="25"/>
      <c r="AAC11" s="25"/>
      <c r="AAD11" s="25"/>
      <c r="AAE11" s="25"/>
      <c r="AAF11" s="25"/>
      <c r="AAG11" s="25"/>
      <c r="AAH11" s="25"/>
      <c r="AAI11" s="25"/>
      <c r="AAJ11" s="25"/>
      <c r="AAK11" s="25"/>
      <c r="AAL11" s="25"/>
      <c r="AAM11" s="25"/>
      <c r="AAN11" s="25"/>
      <c r="AAO11" s="25"/>
      <c r="AAP11" s="25"/>
      <c r="AAQ11" s="25"/>
      <c r="AAR11" s="25"/>
      <c r="AAS11" s="25"/>
      <c r="AAT11" s="25"/>
      <c r="AAU11" s="25"/>
      <c r="AAV11" s="25"/>
      <c r="AAW11" s="25"/>
      <c r="AAX11" s="25"/>
      <c r="AAY11" s="25"/>
      <c r="AAZ11" s="25"/>
      <c r="ABA11" s="25"/>
      <c r="ABB11" s="25"/>
      <c r="ABC11" s="25"/>
      <c r="ABD11" s="25"/>
      <c r="ABE11" s="25"/>
      <c r="ABF11" s="25"/>
      <c r="ABG11" s="25"/>
      <c r="ABH11" s="25"/>
      <c r="ABI11" s="25"/>
      <c r="ABJ11" s="25"/>
      <c r="ABK11" s="25"/>
      <c r="ABL11" s="25"/>
      <c r="ABM11" s="25"/>
      <c r="ABN11" s="25"/>
      <c r="ABO11" s="25"/>
      <c r="ABP11" s="25"/>
      <c r="ABQ11" s="25"/>
      <c r="ABR11" s="25"/>
      <c r="ABS11" s="25"/>
      <c r="ABT11" s="25"/>
      <c r="ABU11" s="25"/>
      <c r="ABV11" s="25"/>
      <c r="ABW11" s="25"/>
      <c r="ABX11" s="25"/>
      <c r="ABY11" s="25"/>
      <c r="ABZ11" s="25"/>
      <c r="ACA11" s="25"/>
      <c r="ACB11" s="25"/>
      <c r="ACC11" s="25"/>
      <c r="ACD11" s="25"/>
      <c r="ACE11" s="25"/>
      <c r="ACF11" s="25"/>
      <c r="ACG11" s="25"/>
      <c r="ACH11" s="25"/>
      <c r="ACI11" s="25"/>
      <c r="ACJ11" s="25"/>
      <c r="ACK11" s="25"/>
      <c r="ACL11" s="25"/>
      <c r="ACM11" s="25"/>
      <c r="ACN11" s="25"/>
      <c r="ACO11" s="25"/>
      <c r="ACP11" s="25"/>
      <c r="ACQ11" s="25"/>
      <c r="ACR11" s="25"/>
      <c r="ACS11" s="25"/>
      <c r="ACT11" s="25"/>
      <c r="ACU11" s="25"/>
      <c r="ACV11" s="25"/>
      <c r="ACW11" s="25"/>
      <c r="ACX11" s="25"/>
      <c r="ACY11" s="25"/>
      <c r="ACZ11" s="25"/>
      <c r="ADA11" s="25"/>
      <c r="ADB11" s="25"/>
      <c r="ADC11" s="25"/>
      <c r="ADD11" s="25"/>
      <c r="ADE11" s="25"/>
      <c r="ADF11" s="25"/>
      <c r="ADG11" s="25"/>
      <c r="ADH11" s="25"/>
      <c r="ADI11" s="25"/>
      <c r="ADJ11" s="25"/>
      <c r="ADK11" s="25"/>
      <c r="ADL11" s="25"/>
      <c r="ADM11" s="25"/>
      <c r="ADN11" s="25"/>
      <c r="ADO11" s="25"/>
      <c r="ADP11" s="25"/>
      <c r="ADQ11" s="25"/>
      <c r="ADR11" s="25"/>
      <c r="ADS11" s="25"/>
      <c r="ADT11" s="25"/>
      <c r="ADU11" s="25"/>
      <c r="ADV11" s="25"/>
      <c r="ADW11" s="25"/>
      <c r="ADX11" s="25"/>
      <c r="ADY11" s="25"/>
      <c r="ADZ11" s="25"/>
      <c r="AEA11" s="25"/>
      <c r="AEB11" s="25"/>
      <c r="AEC11" s="25"/>
      <c r="AED11" s="25"/>
      <c r="AEE11" s="25"/>
      <c r="AEF11" s="25"/>
      <c r="AEG11" s="25"/>
      <c r="AEH11" s="25"/>
      <c r="AEI11" s="25"/>
      <c r="AEJ11" s="25"/>
      <c r="AEK11" s="25"/>
      <c r="AEL11" s="25"/>
      <c r="AEM11" s="25"/>
      <c r="AEN11" s="25"/>
      <c r="AEO11" s="25"/>
      <c r="AEP11" s="25"/>
      <c r="AEQ11" s="25"/>
      <c r="AER11" s="25"/>
      <c r="AES11" s="25"/>
      <c r="AET11" s="25"/>
      <c r="AEU11" s="25"/>
      <c r="AEV11" s="25"/>
      <c r="AEW11" s="25"/>
      <c r="AEX11" s="25"/>
      <c r="AEY11" s="25"/>
      <c r="AEZ11" s="25"/>
      <c r="AFA11" s="25"/>
      <c r="AFB11" s="25"/>
      <c r="AFC11" s="25"/>
      <c r="AFD11" s="25"/>
      <c r="AFE11" s="25"/>
      <c r="AFF11" s="25"/>
      <c r="AFG11" s="25"/>
      <c r="AFH11" s="25"/>
      <c r="AFI11" s="25"/>
      <c r="AFJ11" s="25"/>
      <c r="AFK11" s="25"/>
      <c r="AFL11" s="25"/>
      <c r="AFM11" s="25"/>
      <c r="AFN11" s="25"/>
      <c r="AFO11" s="25"/>
      <c r="AFP11" s="25"/>
      <c r="AFQ11" s="25"/>
      <c r="AFR11" s="25"/>
      <c r="AFS11" s="25"/>
      <c r="AFT11" s="25"/>
      <c r="AFU11" s="25"/>
      <c r="AFV11" s="25"/>
      <c r="AFW11" s="25"/>
      <c r="AFX11" s="25"/>
      <c r="AFY11" s="25"/>
      <c r="AFZ11" s="25"/>
      <c r="AGA11" s="25"/>
      <c r="AGB11" s="25"/>
      <c r="AGC11" s="25"/>
      <c r="AGD11" s="25"/>
      <c r="AGE11" s="25"/>
      <c r="AGF11" s="25"/>
      <c r="AGG11" s="25"/>
      <c r="AGH11" s="25"/>
      <c r="AGI11" s="25"/>
      <c r="AGJ11" s="25"/>
      <c r="AGK11" s="25"/>
      <c r="AGL11" s="25"/>
      <c r="AGM11" s="25"/>
      <c r="AGN11" s="25"/>
      <c r="AGO11" s="25"/>
      <c r="AGP11" s="25"/>
      <c r="AGQ11" s="25"/>
      <c r="AGR11" s="25"/>
      <c r="AGS11" s="25"/>
      <c r="AGT11" s="25"/>
      <c r="AGU11" s="25"/>
      <c r="AGV11" s="25"/>
      <c r="AGW11" s="25"/>
      <c r="AGX11" s="25"/>
      <c r="AGY11" s="25"/>
      <c r="AGZ11" s="25"/>
      <c r="AHA11" s="25"/>
      <c r="AHB11" s="25"/>
      <c r="AHC11" s="25"/>
      <c r="AHD11" s="25"/>
      <c r="AHE11" s="25"/>
      <c r="AHF11" s="25"/>
      <c r="AHG11" s="25"/>
      <c r="AHH11" s="25"/>
      <c r="AHI11" s="25"/>
      <c r="AHJ11" s="25"/>
      <c r="AHK11" s="25"/>
      <c r="AHL11" s="25"/>
      <c r="AHM11" s="25"/>
      <c r="AHN11" s="25"/>
      <c r="AHO11" s="25"/>
      <c r="AHP11" s="25"/>
      <c r="AHQ11" s="25"/>
      <c r="AHR11" s="25"/>
      <c r="AHS11" s="25"/>
      <c r="AHT11" s="25"/>
      <c r="AHU11" s="25"/>
      <c r="AHV11" s="25"/>
      <c r="AHW11" s="25"/>
      <c r="AHX11" s="25"/>
      <c r="AHY11" s="25"/>
      <c r="AHZ11" s="25"/>
      <c r="AIA11" s="25"/>
      <c r="AIB11" s="25"/>
      <c r="AIC11" s="25"/>
      <c r="AID11" s="25"/>
      <c r="AIE11" s="25"/>
      <c r="AIF11" s="25"/>
      <c r="AIG11" s="25"/>
      <c r="AIH11" s="25"/>
      <c r="AII11" s="25"/>
      <c r="AIJ11" s="25"/>
      <c r="AIK11" s="25"/>
      <c r="AIL11" s="25"/>
      <c r="AIM11" s="25"/>
      <c r="AIN11" s="25"/>
      <c r="AIO11" s="25"/>
      <c r="AIP11" s="25"/>
      <c r="AIQ11" s="25"/>
      <c r="AIR11" s="25"/>
      <c r="AIS11" s="25"/>
      <c r="AIT11" s="25"/>
      <c r="AIU11" s="25"/>
      <c r="AIV11" s="25"/>
      <c r="AIW11" s="25"/>
      <c r="AIX11" s="25"/>
      <c r="AIY11" s="25"/>
      <c r="AIZ11" s="25"/>
      <c r="AJA11" s="25"/>
      <c r="AJB11" s="25"/>
      <c r="AJC11" s="25"/>
      <c r="AJD11" s="25"/>
      <c r="AJE11" s="25"/>
      <c r="AJF11" s="25"/>
      <c r="AJG11" s="25"/>
      <c r="AJH11" s="25"/>
      <c r="AJI11" s="25"/>
      <c r="AJJ11" s="25"/>
      <c r="AJK11" s="25"/>
      <c r="AJL11" s="25"/>
      <c r="AJM11" s="25"/>
      <c r="AJN11" s="25"/>
      <c r="AJO11" s="25"/>
      <c r="AJP11" s="25"/>
      <c r="AJQ11" s="25"/>
      <c r="AJR11" s="25"/>
      <c r="AJS11" s="25"/>
      <c r="AJT11" s="25"/>
      <c r="AJU11" s="25"/>
      <c r="AJV11" s="25"/>
      <c r="AJW11" s="25"/>
      <c r="AJX11" s="25"/>
      <c r="AJY11" s="25"/>
      <c r="AJZ11" s="25"/>
      <c r="AKA11" s="25"/>
      <c r="AKB11" s="25"/>
      <c r="AKC11" s="25"/>
      <c r="AKD11" s="25"/>
      <c r="AKE11" s="25"/>
      <c r="AKF11" s="25"/>
      <c r="AKG11" s="25"/>
      <c r="AKH11" s="25"/>
      <c r="AKI11" s="25"/>
      <c r="AKJ11" s="25"/>
      <c r="AKK11" s="25"/>
      <c r="AKL11" s="25"/>
      <c r="AKM11" s="25"/>
      <c r="AKN11" s="25"/>
      <c r="AKO11" s="25"/>
      <c r="AKP11" s="25"/>
      <c r="AKQ11" s="25"/>
      <c r="AKR11" s="25"/>
      <c r="AKS11" s="25"/>
      <c r="AKT11" s="25"/>
      <c r="AKU11" s="25"/>
      <c r="AKV11" s="25"/>
      <c r="AKW11" s="25"/>
      <c r="AKX11" s="25"/>
      <c r="AKY11" s="25"/>
      <c r="AKZ11" s="25"/>
      <c r="ALA11" s="25"/>
      <c r="ALB11" s="25"/>
      <c r="ALC11" s="25"/>
      <c r="ALD11" s="25"/>
      <c r="ALE11" s="25"/>
      <c r="ALF11" s="25"/>
      <c r="ALG11" s="25"/>
      <c r="ALH11" s="25"/>
      <c r="ALI11" s="25"/>
      <c r="ALJ11" s="25"/>
      <c r="ALK11" s="25"/>
      <c r="ALL11" s="25"/>
      <c r="ALM11" s="25"/>
      <c r="ALN11" s="25"/>
      <c r="ALO11" s="25"/>
      <c r="ALP11" s="25"/>
      <c r="ALQ11" s="25"/>
      <c r="ALR11" s="25"/>
      <c r="ALS11" s="25"/>
      <c r="ALT11" s="25"/>
      <c r="ALU11" s="25"/>
      <c r="ALV11" s="25"/>
      <c r="ALW11" s="25"/>
      <c r="ALX11" s="25"/>
      <c r="ALY11" s="25"/>
      <c r="ALZ11" s="25"/>
      <c r="AMA11" s="25"/>
      <c r="AMB11" s="25"/>
      <c r="AMC11" s="25"/>
      <c r="AMD11" s="25"/>
      <c r="AME11" s="25"/>
      <c r="AMF11" s="25"/>
      <c r="AMG11" s="25"/>
      <c r="AMH11" s="25"/>
      <c r="AMI11" s="25"/>
      <c r="AMJ11" s="25"/>
    </row>
    <row r="12" customFormat="false" ht="32.8" hidden="false" customHeight="true" outlineLevel="0" collapsed="false">
      <c r="A12" s="137" t="s">
        <v>120</v>
      </c>
      <c r="B12" s="142" t="s">
        <v>121</v>
      </c>
      <c r="C12" s="143" t="n">
        <v>17009987.57</v>
      </c>
      <c r="D12" s="144" t="n">
        <f aca="false">C12/$C$22*100</f>
        <v>0.719092199459138</v>
      </c>
      <c r="E12" s="145" t="n">
        <v>16950566.48</v>
      </c>
      <c r="F12" s="144" t="n">
        <f aca="false">E12/$E$22*100</f>
        <v>0.855862116905179</v>
      </c>
      <c r="G12" s="146" t="n">
        <v>14317488.63</v>
      </c>
      <c r="H12" s="144" t="n">
        <f aca="false">G12/$G$22*100</f>
        <v>0.828215053563156</v>
      </c>
      <c r="I12" s="146" t="n">
        <v>14317488.63</v>
      </c>
      <c r="J12" s="147" t="n">
        <f aca="false">I12/$I$22*100</f>
        <v>0.787986547612863</v>
      </c>
      <c r="K12" s="145" t="n">
        <f aca="false">E12-C12</f>
        <v>-59421.0899999999</v>
      </c>
      <c r="L12" s="141" t="n">
        <f aca="false">E12/C12*100-100</f>
        <v>-0.349330590369149</v>
      </c>
      <c r="M12" s="148" t="n">
        <f aca="false">K12/$K$22*100</f>
        <v>0.0154358387829361</v>
      </c>
    </row>
    <row r="13" customFormat="false" ht="17.9" hidden="false" customHeight="true" outlineLevel="0" collapsed="false">
      <c r="A13" s="137" t="s">
        <v>122</v>
      </c>
      <c r="B13" s="142" t="s">
        <v>123</v>
      </c>
      <c r="C13" s="143" t="n">
        <v>165657277.63</v>
      </c>
      <c r="D13" s="144" t="n">
        <f aca="false">C13/$C$22*100</f>
        <v>7.00311247360716</v>
      </c>
      <c r="E13" s="145" t="n">
        <v>170489331.59</v>
      </c>
      <c r="F13" s="144" t="n">
        <f aca="false">E13/$E$22*100</f>
        <v>8.6082881310505</v>
      </c>
      <c r="G13" s="146" t="n">
        <v>73175308.05</v>
      </c>
      <c r="H13" s="144" t="n">
        <f aca="false">G13/$G$22*100</f>
        <v>4.23292752257846</v>
      </c>
      <c r="I13" s="146" t="n">
        <v>121763165.84</v>
      </c>
      <c r="J13" s="147" t="n">
        <f aca="false">I13/$I$22*100</f>
        <v>6.70143620548306</v>
      </c>
      <c r="K13" s="145" t="n">
        <f aca="false">E13-C13</f>
        <v>4832053.96000001</v>
      </c>
      <c r="L13" s="141" t="n">
        <f aca="false">E13/C13*100-100</f>
        <v>2.91689808569264</v>
      </c>
      <c r="M13" s="148" t="n">
        <f aca="false">K13/$K$22*100</f>
        <v>-1.25522446520265</v>
      </c>
    </row>
    <row r="14" customFormat="false" ht="15" hidden="false" customHeight="false" outlineLevel="0" collapsed="false">
      <c r="A14" s="137" t="s">
        <v>124</v>
      </c>
      <c r="B14" s="142" t="s">
        <v>125</v>
      </c>
      <c r="C14" s="143" t="n">
        <v>690121307.57</v>
      </c>
      <c r="D14" s="144" t="n">
        <f aca="false">C14/$C$22*100</f>
        <v>29.1746744030177</v>
      </c>
      <c r="E14" s="145" t="n">
        <v>324646345.3</v>
      </c>
      <c r="F14" s="144" t="n">
        <f aca="false">E14/$E$22*100</f>
        <v>16.3919305388304</v>
      </c>
      <c r="G14" s="146" t="n">
        <v>146517269.2</v>
      </c>
      <c r="H14" s="144" t="n">
        <f aca="false">G14/$G$22*100</f>
        <v>8.47549532563556</v>
      </c>
      <c r="I14" s="146" t="n">
        <v>111434604.66</v>
      </c>
      <c r="J14" s="147" t="n">
        <f aca="false">I14/$I$22*100</f>
        <v>6.13298684426038</v>
      </c>
      <c r="K14" s="145" t="n">
        <f aca="false">E14-C14</f>
        <v>-365474962.27</v>
      </c>
      <c r="L14" s="141" t="n">
        <f aca="false">E14/C14*100-100</f>
        <v>-52.9580753790781</v>
      </c>
      <c r="M14" s="148" t="n">
        <f aca="false">K14/$K$22*100</f>
        <v>94.9395676989329</v>
      </c>
    </row>
    <row r="15" customFormat="false" ht="15" hidden="false" customHeight="false" outlineLevel="0" collapsed="false">
      <c r="A15" s="137" t="s">
        <v>126</v>
      </c>
      <c r="B15" s="142" t="s">
        <v>127</v>
      </c>
      <c r="C15" s="143" t="n">
        <v>26180715.85</v>
      </c>
      <c r="D15" s="144" t="n">
        <f aca="false">C15/$C$22*100</f>
        <v>1.10678202829464</v>
      </c>
      <c r="E15" s="145" t="n">
        <v>13145171.05</v>
      </c>
      <c r="F15" s="144" t="n">
        <f aca="false">E15/$E$22*100</f>
        <v>0.663721412214046</v>
      </c>
      <c r="G15" s="146" t="n">
        <v>9744629.74</v>
      </c>
      <c r="H15" s="144" t="n">
        <f aca="false">G15/$G$22*100</f>
        <v>0.563691667626435</v>
      </c>
      <c r="I15" s="146" t="n">
        <v>1415767.2</v>
      </c>
      <c r="J15" s="147" t="n">
        <f aca="false">I15/$I$22*100</f>
        <v>0.0779190776386549</v>
      </c>
      <c r="K15" s="145" t="n">
        <f aca="false">E15-C15</f>
        <v>-13035544.8</v>
      </c>
      <c r="L15" s="141" t="n">
        <f aca="false">E15/C15*100-100</f>
        <v>-49.7906354993727</v>
      </c>
      <c r="M15" s="148" t="n">
        <f aca="false">K15/$K$22*100</f>
        <v>3.38624835021608</v>
      </c>
    </row>
    <row r="16" customFormat="false" ht="15" hidden="false" customHeight="false" outlineLevel="0" collapsed="false">
      <c r="A16" s="137" t="s">
        <v>128</v>
      </c>
      <c r="B16" s="142" t="s">
        <v>129</v>
      </c>
      <c r="C16" s="143" t="n">
        <v>976409857.21</v>
      </c>
      <c r="D16" s="144" t="n">
        <f aca="false">C16/$C$22*100</f>
        <v>41.2774382641552</v>
      </c>
      <c r="E16" s="145" t="n">
        <v>979779981.08</v>
      </c>
      <c r="F16" s="144" t="n">
        <f aca="false">E16/$E$22*100</f>
        <v>49.4707105923486</v>
      </c>
      <c r="G16" s="146" t="n">
        <v>1013080321.1</v>
      </c>
      <c r="H16" s="144" t="n">
        <f aca="false">G16/$G$22*100</f>
        <v>58.6030409443123</v>
      </c>
      <c r="I16" s="146" t="n">
        <v>1078915621.1</v>
      </c>
      <c r="J16" s="147" t="n">
        <f aca="false">I16/$I$22*100</f>
        <v>59.3798966708994</v>
      </c>
      <c r="K16" s="145" t="n">
        <f aca="false">E16-C16</f>
        <v>3370123.87000001</v>
      </c>
      <c r="L16" s="141" t="n">
        <f aca="false">E16/C16*100-100</f>
        <v>0.345154634103125</v>
      </c>
      <c r="M16" s="148" t="n">
        <f aca="false">K16/$K$22*100</f>
        <v>-0.875458338711809</v>
      </c>
    </row>
    <row r="17" customFormat="false" ht="15" hidden="false" customHeight="false" outlineLevel="0" collapsed="false">
      <c r="A17" s="137" t="s">
        <v>130</v>
      </c>
      <c r="B17" s="142" t="s">
        <v>131</v>
      </c>
      <c r="C17" s="143" t="n">
        <v>166427114.57</v>
      </c>
      <c r="D17" s="144" t="n">
        <f aca="false">C17/$C$22*100</f>
        <v>7.0356571028217</v>
      </c>
      <c r="E17" s="145" t="n">
        <v>151120581.34</v>
      </c>
      <c r="F17" s="144" t="n">
        <f aca="false">E17/$E$22*100</f>
        <v>7.63032791890467</v>
      </c>
      <c r="G17" s="146" t="n">
        <v>146242412.34</v>
      </c>
      <c r="H17" s="144" t="n">
        <f aca="false">G17/$G$22*100</f>
        <v>8.45959584808682</v>
      </c>
      <c r="I17" s="146" t="n">
        <v>146242412.34</v>
      </c>
      <c r="J17" s="147" t="n">
        <f aca="false">I17/$I$22*100</f>
        <v>8.04869181966121</v>
      </c>
      <c r="K17" s="145" t="n">
        <f aca="false">E17-C17</f>
        <v>-15306533.23</v>
      </c>
      <c r="L17" s="141" t="n">
        <f aca="false">E17/C17*100-100</f>
        <v>-9.19713910173093</v>
      </c>
      <c r="M17" s="148" t="n">
        <f aca="false">K17/$K$22*100</f>
        <v>3.97618386441471</v>
      </c>
    </row>
    <row r="18" customFormat="false" ht="15" hidden="false" customHeight="false" outlineLevel="0" collapsed="false">
      <c r="A18" s="137" t="s">
        <v>132</v>
      </c>
      <c r="B18" s="142" t="s">
        <v>133</v>
      </c>
      <c r="C18" s="143" t="n">
        <v>80635683.06</v>
      </c>
      <c r="D18" s="144" t="n">
        <f aca="false">C18/$C$22*100</f>
        <v>3.40884968010035</v>
      </c>
      <c r="E18" s="145" t="n">
        <v>72477603.6</v>
      </c>
      <c r="F18" s="144" t="n">
        <f aca="false">E18/$E$22*100</f>
        <v>3.65951399432584</v>
      </c>
      <c r="G18" s="146" t="n">
        <v>71999905.67</v>
      </c>
      <c r="H18" s="144" t="n">
        <f aca="false">G18/$G$22*100</f>
        <v>4.16493473625487</v>
      </c>
      <c r="I18" s="146" t="n">
        <v>74182789.94</v>
      </c>
      <c r="J18" s="147" t="n">
        <f aca="false">I18/$I$22*100</f>
        <v>4.08277191955492</v>
      </c>
      <c r="K18" s="145" t="n">
        <f aca="false">E18-C18</f>
        <v>-8158079.46000001</v>
      </c>
      <c r="L18" s="141" t="n">
        <f aca="false">E18/C18*100-100</f>
        <v>-10.1172076063766</v>
      </c>
      <c r="M18" s="148" t="n">
        <f aca="false">K18/$K$22*100</f>
        <v>2.11922735383923</v>
      </c>
    </row>
    <row r="19" customFormat="false" ht="15" hidden="false" customHeight="false" outlineLevel="0" collapsed="false">
      <c r="A19" s="137" t="s">
        <v>134</v>
      </c>
      <c r="B19" s="142" t="s">
        <v>135</v>
      </c>
      <c r="C19" s="143" t="n">
        <v>114290773.78</v>
      </c>
      <c r="D19" s="144" t="n">
        <f aca="false">C19/$C$22*100</f>
        <v>4.83160869795668</v>
      </c>
      <c r="E19" s="145" t="n">
        <v>120541100</v>
      </c>
      <c r="F19" s="144" t="n">
        <f aca="false">E19/$E$22*100</f>
        <v>6.08631936530294</v>
      </c>
      <c r="G19" s="146" t="n">
        <v>129972000</v>
      </c>
      <c r="H19" s="144" t="n">
        <f aca="false">G19/$G$22*100</f>
        <v>7.51841120489232</v>
      </c>
      <c r="I19" s="146" t="n">
        <v>129972000</v>
      </c>
      <c r="J19" s="147" t="n">
        <f aca="false">I19/$I$22*100</f>
        <v>7.15322290193703</v>
      </c>
      <c r="K19" s="145" t="n">
        <f aca="false">E19-C19</f>
        <v>6250326.22</v>
      </c>
      <c r="L19" s="141" t="n">
        <f aca="false">E19/C19*100-100</f>
        <v>5.46879333587447</v>
      </c>
      <c r="M19" s="148" t="n">
        <f aca="false">K19/$K$22*100</f>
        <v>-1.62364958085889</v>
      </c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  <c r="IX19" s="25"/>
      <c r="IY19" s="25"/>
      <c r="IZ19" s="25"/>
      <c r="JA19" s="25"/>
      <c r="JB19" s="25"/>
      <c r="JC19" s="25"/>
      <c r="JD19" s="25"/>
      <c r="JE19" s="25"/>
      <c r="JF19" s="25"/>
      <c r="JG19" s="25"/>
      <c r="JH19" s="25"/>
      <c r="JI19" s="25"/>
      <c r="JJ19" s="25"/>
      <c r="JK19" s="25"/>
      <c r="JL19" s="25"/>
      <c r="JM19" s="25"/>
      <c r="JN19" s="25"/>
      <c r="JO19" s="25"/>
      <c r="JP19" s="25"/>
      <c r="JQ19" s="25"/>
      <c r="JR19" s="25"/>
      <c r="JS19" s="25"/>
      <c r="JT19" s="25"/>
      <c r="JU19" s="25"/>
      <c r="JV19" s="25"/>
      <c r="JW19" s="25"/>
      <c r="JX19" s="25"/>
      <c r="JY19" s="25"/>
      <c r="JZ19" s="25"/>
      <c r="KA19" s="25"/>
      <c r="KB19" s="25"/>
      <c r="KC19" s="25"/>
      <c r="KD19" s="25"/>
      <c r="KE19" s="25"/>
      <c r="KF19" s="25"/>
      <c r="KG19" s="25"/>
      <c r="KH19" s="25"/>
      <c r="KI19" s="25"/>
      <c r="KJ19" s="25"/>
      <c r="KK19" s="25"/>
      <c r="KL19" s="25"/>
      <c r="KM19" s="25"/>
      <c r="KN19" s="25"/>
      <c r="KO19" s="25"/>
      <c r="KP19" s="25"/>
      <c r="KQ19" s="25"/>
      <c r="KR19" s="25"/>
      <c r="KS19" s="25"/>
      <c r="KT19" s="25"/>
      <c r="KU19" s="25"/>
      <c r="KV19" s="25"/>
      <c r="KW19" s="25"/>
      <c r="KX19" s="25"/>
      <c r="KY19" s="25"/>
      <c r="KZ19" s="25"/>
      <c r="LA19" s="25"/>
      <c r="LB19" s="25"/>
      <c r="LC19" s="25"/>
      <c r="LD19" s="25"/>
      <c r="LE19" s="25"/>
      <c r="LF19" s="25"/>
      <c r="LG19" s="25"/>
      <c r="LH19" s="25"/>
      <c r="LI19" s="25"/>
      <c r="LJ19" s="25"/>
      <c r="LK19" s="25"/>
      <c r="LL19" s="25"/>
      <c r="LM19" s="25"/>
      <c r="LN19" s="25"/>
      <c r="LO19" s="25"/>
      <c r="LP19" s="25"/>
      <c r="LQ19" s="25"/>
      <c r="LR19" s="25"/>
      <c r="LS19" s="25"/>
      <c r="LT19" s="25"/>
      <c r="LU19" s="25"/>
      <c r="LV19" s="25"/>
      <c r="LW19" s="25"/>
      <c r="LX19" s="25"/>
      <c r="LY19" s="25"/>
      <c r="LZ19" s="25"/>
      <c r="MA19" s="25"/>
      <c r="MB19" s="25"/>
      <c r="MC19" s="25"/>
      <c r="MD19" s="25"/>
      <c r="ME19" s="25"/>
      <c r="MF19" s="25"/>
      <c r="MG19" s="25"/>
      <c r="MH19" s="25"/>
      <c r="MI19" s="25"/>
      <c r="MJ19" s="25"/>
      <c r="MK19" s="25"/>
      <c r="ML19" s="25"/>
      <c r="MM19" s="25"/>
      <c r="MN19" s="25"/>
      <c r="MO19" s="25"/>
      <c r="MP19" s="25"/>
      <c r="MQ19" s="25"/>
      <c r="MR19" s="25"/>
      <c r="MS19" s="25"/>
      <c r="MT19" s="25"/>
      <c r="MU19" s="25"/>
      <c r="MV19" s="25"/>
      <c r="MW19" s="25"/>
      <c r="MX19" s="25"/>
      <c r="MY19" s="25"/>
      <c r="MZ19" s="25"/>
      <c r="NA19" s="25"/>
      <c r="NB19" s="25"/>
      <c r="NC19" s="25"/>
      <c r="ND19" s="25"/>
      <c r="NE19" s="25"/>
      <c r="NF19" s="25"/>
      <c r="NG19" s="25"/>
      <c r="NH19" s="25"/>
      <c r="NI19" s="25"/>
      <c r="NJ19" s="25"/>
      <c r="NK19" s="25"/>
      <c r="NL19" s="25"/>
      <c r="NM19" s="25"/>
      <c r="NN19" s="25"/>
      <c r="NO19" s="25"/>
      <c r="NP19" s="25"/>
      <c r="NQ19" s="25"/>
      <c r="NR19" s="25"/>
      <c r="NS19" s="25"/>
      <c r="NT19" s="25"/>
      <c r="NU19" s="25"/>
      <c r="NV19" s="25"/>
      <c r="NW19" s="25"/>
      <c r="NX19" s="25"/>
      <c r="NY19" s="25"/>
      <c r="NZ19" s="25"/>
      <c r="OA19" s="25"/>
      <c r="OB19" s="25"/>
      <c r="OC19" s="25"/>
      <c r="OD19" s="25"/>
      <c r="OE19" s="25"/>
      <c r="OF19" s="25"/>
      <c r="OG19" s="25"/>
      <c r="OH19" s="25"/>
      <c r="OI19" s="25"/>
      <c r="OJ19" s="25"/>
      <c r="OK19" s="25"/>
      <c r="OL19" s="25"/>
      <c r="OM19" s="25"/>
      <c r="ON19" s="25"/>
      <c r="OO19" s="25"/>
      <c r="OP19" s="25"/>
      <c r="OQ19" s="25"/>
      <c r="OR19" s="25"/>
      <c r="OS19" s="25"/>
      <c r="OT19" s="25"/>
      <c r="OU19" s="25"/>
      <c r="OV19" s="25"/>
      <c r="OW19" s="25"/>
      <c r="OX19" s="25"/>
      <c r="OY19" s="25"/>
      <c r="OZ19" s="25"/>
      <c r="PA19" s="25"/>
      <c r="PB19" s="25"/>
      <c r="PC19" s="25"/>
      <c r="PD19" s="25"/>
      <c r="PE19" s="25"/>
      <c r="PF19" s="25"/>
      <c r="PG19" s="25"/>
      <c r="PH19" s="25"/>
      <c r="PI19" s="25"/>
      <c r="PJ19" s="25"/>
      <c r="PK19" s="25"/>
      <c r="PL19" s="25"/>
      <c r="PM19" s="25"/>
      <c r="PN19" s="25"/>
      <c r="PO19" s="25"/>
      <c r="PP19" s="25"/>
      <c r="PQ19" s="25"/>
      <c r="PR19" s="25"/>
      <c r="PS19" s="25"/>
      <c r="PT19" s="25"/>
      <c r="PU19" s="25"/>
      <c r="PV19" s="25"/>
      <c r="PW19" s="25"/>
      <c r="PX19" s="25"/>
      <c r="PY19" s="25"/>
      <c r="PZ19" s="25"/>
      <c r="QA19" s="25"/>
      <c r="QB19" s="25"/>
      <c r="QC19" s="25"/>
      <c r="QD19" s="25"/>
      <c r="QE19" s="25"/>
      <c r="QF19" s="25"/>
      <c r="QG19" s="25"/>
      <c r="QH19" s="25"/>
      <c r="QI19" s="25"/>
      <c r="QJ19" s="25"/>
      <c r="QK19" s="25"/>
      <c r="QL19" s="25"/>
      <c r="QM19" s="25"/>
      <c r="QN19" s="25"/>
      <c r="QO19" s="25"/>
      <c r="QP19" s="25"/>
      <c r="QQ19" s="25"/>
      <c r="QR19" s="25"/>
      <c r="QS19" s="25"/>
      <c r="QT19" s="25"/>
      <c r="QU19" s="25"/>
      <c r="QV19" s="25"/>
      <c r="QW19" s="25"/>
      <c r="QX19" s="25"/>
      <c r="QY19" s="25"/>
      <c r="QZ19" s="25"/>
      <c r="RA19" s="25"/>
      <c r="RB19" s="25"/>
      <c r="RC19" s="25"/>
      <c r="RD19" s="25"/>
      <c r="RE19" s="25"/>
      <c r="RF19" s="25"/>
      <c r="RG19" s="25"/>
      <c r="RH19" s="25"/>
      <c r="RI19" s="25"/>
      <c r="RJ19" s="25"/>
      <c r="RK19" s="25"/>
      <c r="RL19" s="25"/>
      <c r="RM19" s="25"/>
      <c r="RN19" s="25"/>
      <c r="RO19" s="25"/>
      <c r="RP19" s="25"/>
      <c r="RQ19" s="25"/>
      <c r="RR19" s="25"/>
      <c r="RS19" s="25"/>
      <c r="RT19" s="25"/>
      <c r="RU19" s="25"/>
      <c r="RV19" s="25"/>
      <c r="RW19" s="25"/>
      <c r="RX19" s="25"/>
      <c r="RY19" s="25"/>
      <c r="RZ19" s="25"/>
      <c r="SA19" s="25"/>
      <c r="SB19" s="25"/>
      <c r="SC19" s="25"/>
      <c r="SD19" s="25"/>
      <c r="SE19" s="25"/>
      <c r="SF19" s="25"/>
      <c r="SG19" s="25"/>
      <c r="SH19" s="25"/>
      <c r="SI19" s="25"/>
      <c r="SJ19" s="25"/>
      <c r="SK19" s="25"/>
      <c r="SL19" s="25"/>
      <c r="SM19" s="25"/>
      <c r="SN19" s="25"/>
      <c r="SO19" s="25"/>
      <c r="SP19" s="25"/>
      <c r="SQ19" s="25"/>
      <c r="SR19" s="25"/>
      <c r="SS19" s="25"/>
      <c r="ST19" s="25"/>
      <c r="SU19" s="25"/>
      <c r="SV19" s="25"/>
      <c r="SW19" s="25"/>
      <c r="SX19" s="25"/>
      <c r="SY19" s="25"/>
      <c r="SZ19" s="25"/>
      <c r="TA19" s="25"/>
      <c r="TB19" s="25"/>
      <c r="TC19" s="25"/>
      <c r="TD19" s="25"/>
      <c r="TE19" s="25"/>
      <c r="TF19" s="25"/>
      <c r="TG19" s="25"/>
      <c r="TH19" s="25"/>
      <c r="TI19" s="25"/>
      <c r="TJ19" s="25"/>
      <c r="TK19" s="25"/>
      <c r="TL19" s="25"/>
      <c r="TM19" s="25"/>
      <c r="TN19" s="25"/>
      <c r="TO19" s="25"/>
      <c r="TP19" s="25"/>
      <c r="TQ19" s="25"/>
      <c r="TR19" s="25"/>
      <c r="TS19" s="25"/>
      <c r="TT19" s="25"/>
      <c r="TU19" s="25"/>
      <c r="TV19" s="25"/>
      <c r="TW19" s="25"/>
      <c r="TX19" s="25"/>
      <c r="TY19" s="25"/>
      <c r="TZ19" s="25"/>
      <c r="UA19" s="25"/>
      <c r="UB19" s="25"/>
      <c r="UC19" s="25"/>
      <c r="UD19" s="25"/>
      <c r="UE19" s="25"/>
      <c r="UF19" s="25"/>
      <c r="UG19" s="25"/>
      <c r="UH19" s="25"/>
      <c r="UI19" s="25"/>
      <c r="UJ19" s="25"/>
      <c r="UK19" s="25"/>
      <c r="UL19" s="25"/>
      <c r="UM19" s="25"/>
      <c r="UN19" s="25"/>
      <c r="UO19" s="25"/>
      <c r="UP19" s="25"/>
      <c r="UQ19" s="25"/>
      <c r="UR19" s="25"/>
      <c r="US19" s="25"/>
      <c r="UT19" s="25"/>
      <c r="UU19" s="25"/>
      <c r="UV19" s="25"/>
      <c r="UW19" s="25"/>
      <c r="UX19" s="25"/>
      <c r="UY19" s="25"/>
      <c r="UZ19" s="25"/>
      <c r="VA19" s="25"/>
      <c r="VB19" s="25"/>
      <c r="VC19" s="25"/>
      <c r="VD19" s="25"/>
      <c r="VE19" s="25"/>
      <c r="VF19" s="25"/>
      <c r="VG19" s="25"/>
      <c r="VH19" s="25"/>
      <c r="VI19" s="25"/>
      <c r="VJ19" s="25"/>
      <c r="VK19" s="25"/>
      <c r="VL19" s="25"/>
      <c r="VM19" s="25"/>
      <c r="VN19" s="25"/>
      <c r="VO19" s="25"/>
      <c r="VP19" s="25"/>
      <c r="VQ19" s="25"/>
      <c r="VR19" s="25"/>
      <c r="VS19" s="25"/>
      <c r="VT19" s="25"/>
      <c r="VU19" s="25"/>
      <c r="VV19" s="25"/>
      <c r="VW19" s="25"/>
      <c r="VX19" s="25"/>
      <c r="VY19" s="25"/>
      <c r="VZ19" s="25"/>
      <c r="WA19" s="25"/>
      <c r="WB19" s="25"/>
      <c r="WC19" s="25"/>
      <c r="WD19" s="25"/>
      <c r="WE19" s="25"/>
      <c r="WF19" s="25"/>
      <c r="WG19" s="25"/>
      <c r="WH19" s="25"/>
      <c r="WI19" s="25"/>
      <c r="WJ19" s="25"/>
      <c r="WK19" s="25"/>
      <c r="WL19" s="25"/>
      <c r="WM19" s="25"/>
      <c r="WN19" s="25"/>
      <c r="WO19" s="25"/>
      <c r="WP19" s="25"/>
      <c r="WQ19" s="25"/>
      <c r="WR19" s="25"/>
      <c r="WS19" s="25"/>
      <c r="WT19" s="25"/>
      <c r="WU19" s="25"/>
      <c r="WV19" s="25"/>
      <c r="WW19" s="25"/>
      <c r="WX19" s="25"/>
      <c r="WY19" s="25"/>
      <c r="WZ19" s="25"/>
      <c r="XA19" s="25"/>
      <c r="XB19" s="25"/>
      <c r="XC19" s="25"/>
      <c r="XD19" s="25"/>
      <c r="XE19" s="25"/>
      <c r="XF19" s="25"/>
      <c r="XG19" s="25"/>
      <c r="XH19" s="25"/>
      <c r="XI19" s="25"/>
      <c r="XJ19" s="25"/>
      <c r="XK19" s="25"/>
      <c r="XL19" s="25"/>
      <c r="XM19" s="25"/>
      <c r="XN19" s="25"/>
      <c r="XO19" s="25"/>
      <c r="XP19" s="25"/>
      <c r="XQ19" s="25"/>
      <c r="XR19" s="25"/>
      <c r="XS19" s="25"/>
      <c r="XT19" s="25"/>
      <c r="XU19" s="25"/>
      <c r="XV19" s="25"/>
      <c r="XW19" s="25"/>
      <c r="XX19" s="25"/>
      <c r="XY19" s="25"/>
      <c r="XZ19" s="25"/>
      <c r="YA19" s="25"/>
      <c r="YB19" s="25"/>
      <c r="YC19" s="25"/>
      <c r="YD19" s="25"/>
      <c r="YE19" s="25"/>
      <c r="YF19" s="25"/>
      <c r="YG19" s="25"/>
      <c r="YH19" s="25"/>
      <c r="YI19" s="25"/>
      <c r="YJ19" s="25"/>
      <c r="YK19" s="25"/>
      <c r="YL19" s="25"/>
      <c r="YM19" s="25"/>
      <c r="YN19" s="25"/>
      <c r="YO19" s="25"/>
      <c r="YP19" s="25"/>
      <c r="YQ19" s="25"/>
      <c r="YR19" s="25"/>
      <c r="YS19" s="25"/>
      <c r="YT19" s="25"/>
      <c r="YU19" s="25"/>
      <c r="YV19" s="25"/>
      <c r="YW19" s="25"/>
      <c r="YX19" s="25"/>
      <c r="YY19" s="25"/>
      <c r="YZ19" s="25"/>
      <c r="ZA19" s="25"/>
      <c r="ZB19" s="25"/>
      <c r="ZC19" s="25"/>
      <c r="ZD19" s="25"/>
      <c r="ZE19" s="25"/>
      <c r="ZF19" s="25"/>
      <c r="ZG19" s="25"/>
      <c r="ZH19" s="25"/>
      <c r="ZI19" s="25"/>
      <c r="ZJ19" s="25"/>
      <c r="ZK19" s="25"/>
      <c r="ZL19" s="25"/>
      <c r="ZM19" s="25"/>
      <c r="ZN19" s="25"/>
      <c r="ZO19" s="25"/>
      <c r="ZP19" s="25"/>
      <c r="ZQ19" s="25"/>
      <c r="ZR19" s="25"/>
      <c r="ZS19" s="25"/>
      <c r="ZT19" s="25"/>
      <c r="ZU19" s="25"/>
      <c r="ZV19" s="25"/>
      <c r="ZW19" s="25"/>
      <c r="ZX19" s="25"/>
      <c r="ZY19" s="25"/>
      <c r="ZZ19" s="25"/>
      <c r="AAA19" s="25"/>
      <c r="AAB19" s="25"/>
      <c r="AAC19" s="25"/>
      <c r="AAD19" s="25"/>
      <c r="AAE19" s="25"/>
      <c r="AAF19" s="25"/>
      <c r="AAG19" s="25"/>
      <c r="AAH19" s="25"/>
      <c r="AAI19" s="25"/>
      <c r="AAJ19" s="25"/>
      <c r="AAK19" s="25"/>
      <c r="AAL19" s="25"/>
      <c r="AAM19" s="25"/>
      <c r="AAN19" s="25"/>
      <c r="AAO19" s="25"/>
      <c r="AAP19" s="25"/>
      <c r="AAQ19" s="25"/>
      <c r="AAR19" s="25"/>
      <c r="AAS19" s="25"/>
      <c r="AAT19" s="25"/>
      <c r="AAU19" s="25"/>
      <c r="AAV19" s="25"/>
      <c r="AAW19" s="25"/>
      <c r="AAX19" s="25"/>
      <c r="AAY19" s="25"/>
      <c r="AAZ19" s="25"/>
      <c r="ABA19" s="25"/>
      <c r="ABB19" s="25"/>
      <c r="ABC19" s="25"/>
      <c r="ABD19" s="25"/>
      <c r="ABE19" s="25"/>
      <c r="ABF19" s="25"/>
      <c r="ABG19" s="25"/>
      <c r="ABH19" s="25"/>
      <c r="ABI19" s="25"/>
      <c r="ABJ19" s="25"/>
      <c r="ABK19" s="25"/>
      <c r="ABL19" s="25"/>
      <c r="ABM19" s="25"/>
      <c r="ABN19" s="25"/>
      <c r="ABO19" s="25"/>
      <c r="ABP19" s="25"/>
      <c r="ABQ19" s="25"/>
      <c r="ABR19" s="25"/>
      <c r="ABS19" s="25"/>
      <c r="ABT19" s="25"/>
      <c r="ABU19" s="25"/>
      <c r="ABV19" s="25"/>
      <c r="ABW19" s="25"/>
      <c r="ABX19" s="25"/>
      <c r="ABY19" s="25"/>
      <c r="ABZ19" s="25"/>
      <c r="ACA19" s="25"/>
      <c r="ACB19" s="25"/>
      <c r="ACC19" s="25"/>
      <c r="ACD19" s="25"/>
      <c r="ACE19" s="25"/>
      <c r="ACF19" s="25"/>
      <c r="ACG19" s="25"/>
      <c r="ACH19" s="25"/>
      <c r="ACI19" s="25"/>
      <c r="ACJ19" s="25"/>
      <c r="ACK19" s="25"/>
      <c r="ACL19" s="25"/>
      <c r="ACM19" s="25"/>
      <c r="ACN19" s="25"/>
      <c r="ACO19" s="25"/>
      <c r="ACP19" s="25"/>
      <c r="ACQ19" s="25"/>
      <c r="ACR19" s="25"/>
      <c r="ACS19" s="25"/>
      <c r="ACT19" s="25"/>
      <c r="ACU19" s="25"/>
      <c r="ACV19" s="25"/>
      <c r="ACW19" s="25"/>
      <c r="ACX19" s="25"/>
      <c r="ACY19" s="25"/>
      <c r="ACZ19" s="25"/>
      <c r="ADA19" s="25"/>
      <c r="ADB19" s="25"/>
      <c r="ADC19" s="25"/>
      <c r="ADD19" s="25"/>
      <c r="ADE19" s="25"/>
      <c r="ADF19" s="25"/>
      <c r="ADG19" s="25"/>
      <c r="ADH19" s="25"/>
      <c r="ADI19" s="25"/>
      <c r="ADJ19" s="25"/>
      <c r="ADK19" s="25"/>
      <c r="ADL19" s="25"/>
      <c r="ADM19" s="25"/>
      <c r="ADN19" s="25"/>
      <c r="ADO19" s="25"/>
      <c r="ADP19" s="25"/>
      <c r="ADQ19" s="25"/>
      <c r="ADR19" s="25"/>
      <c r="ADS19" s="25"/>
      <c r="ADT19" s="25"/>
      <c r="ADU19" s="25"/>
      <c r="ADV19" s="25"/>
      <c r="ADW19" s="25"/>
      <c r="ADX19" s="25"/>
      <c r="ADY19" s="25"/>
      <c r="ADZ19" s="25"/>
      <c r="AEA19" s="25"/>
      <c r="AEB19" s="25"/>
      <c r="AEC19" s="25"/>
      <c r="AED19" s="25"/>
      <c r="AEE19" s="25"/>
      <c r="AEF19" s="25"/>
      <c r="AEG19" s="25"/>
      <c r="AEH19" s="25"/>
      <c r="AEI19" s="25"/>
      <c r="AEJ19" s="25"/>
      <c r="AEK19" s="25"/>
      <c r="AEL19" s="25"/>
      <c r="AEM19" s="25"/>
      <c r="AEN19" s="25"/>
      <c r="AEO19" s="25"/>
      <c r="AEP19" s="25"/>
      <c r="AEQ19" s="25"/>
      <c r="AER19" s="25"/>
      <c r="AES19" s="25"/>
      <c r="AET19" s="25"/>
      <c r="AEU19" s="25"/>
      <c r="AEV19" s="25"/>
      <c r="AEW19" s="25"/>
      <c r="AEX19" s="25"/>
      <c r="AEY19" s="25"/>
      <c r="AEZ19" s="25"/>
      <c r="AFA19" s="25"/>
      <c r="AFB19" s="25"/>
      <c r="AFC19" s="25"/>
      <c r="AFD19" s="25"/>
      <c r="AFE19" s="25"/>
      <c r="AFF19" s="25"/>
      <c r="AFG19" s="25"/>
      <c r="AFH19" s="25"/>
      <c r="AFI19" s="25"/>
      <c r="AFJ19" s="25"/>
      <c r="AFK19" s="25"/>
      <c r="AFL19" s="25"/>
      <c r="AFM19" s="25"/>
      <c r="AFN19" s="25"/>
      <c r="AFO19" s="25"/>
      <c r="AFP19" s="25"/>
      <c r="AFQ19" s="25"/>
      <c r="AFR19" s="25"/>
      <c r="AFS19" s="25"/>
      <c r="AFT19" s="25"/>
      <c r="AFU19" s="25"/>
      <c r="AFV19" s="25"/>
      <c r="AFW19" s="25"/>
      <c r="AFX19" s="25"/>
      <c r="AFY19" s="25"/>
      <c r="AFZ19" s="25"/>
      <c r="AGA19" s="25"/>
      <c r="AGB19" s="25"/>
      <c r="AGC19" s="25"/>
      <c r="AGD19" s="25"/>
      <c r="AGE19" s="25"/>
      <c r="AGF19" s="25"/>
      <c r="AGG19" s="25"/>
      <c r="AGH19" s="25"/>
      <c r="AGI19" s="25"/>
      <c r="AGJ19" s="25"/>
      <c r="AGK19" s="25"/>
      <c r="AGL19" s="25"/>
      <c r="AGM19" s="25"/>
      <c r="AGN19" s="25"/>
      <c r="AGO19" s="25"/>
      <c r="AGP19" s="25"/>
      <c r="AGQ19" s="25"/>
      <c r="AGR19" s="25"/>
      <c r="AGS19" s="25"/>
      <c r="AGT19" s="25"/>
      <c r="AGU19" s="25"/>
      <c r="AGV19" s="25"/>
      <c r="AGW19" s="25"/>
      <c r="AGX19" s="25"/>
      <c r="AGY19" s="25"/>
      <c r="AGZ19" s="25"/>
      <c r="AHA19" s="25"/>
      <c r="AHB19" s="25"/>
      <c r="AHC19" s="25"/>
      <c r="AHD19" s="25"/>
      <c r="AHE19" s="25"/>
      <c r="AHF19" s="25"/>
      <c r="AHG19" s="25"/>
      <c r="AHH19" s="25"/>
      <c r="AHI19" s="25"/>
      <c r="AHJ19" s="25"/>
      <c r="AHK19" s="25"/>
      <c r="AHL19" s="25"/>
      <c r="AHM19" s="25"/>
      <c r="AHN19" s="25"/>
      <c r="AHO19" s="25"/>
      <c r="AHP19" s="25"/>
      <c r="AHQ19" s="25"/>
      <c r="AHR19" s="25"/>
      <c r="AHS19" s="25"/>
      <c r="AHT19" s="25"/>
      <c r="AHU19" s="25"/>
      <c r="AHV19" s="25"/>
      <c r="AHW19" s="25"/>
      <c r="AHX19" s="25"/>
      <c r="AHY19" s="25"/>
      <c r="AHZ19" s="25"/>
      <c r="AIA19" s="25"/>
      <c r="AIB19" s="25"/>
      <c r="AIC19" s="25"/>
      <c r="AID19" s="25"/>
      <c r="AIE19" s="25"/>
      <c r="AIF19" s="25"/>
      <c r="AIG19" s="25"/>
      <c r="AIH19" s="25"/>
      <c r="AII19" s="25"/>
      <c r="AIJ19" s="25"/>
      <c r="AIK19" s="25"/>
      <c r="AIL19" s="25"/>
      <c r="AIM19" s="25"/>
      <c r="AIN19" s="25"/>
      <c r="AIO19" s="25"/>
      <c r="AIP19" s="25"/>
      <c r="AIQ19" s="25"/>
      <c r="AIR19" s="25"/>
      <c r="AIS19" s="25"/>
      <c r="AIT19" s="25"/>
      <c r="AIU19" s="25"/>
      <c r="AIV19" s="25"/>
      <c r="AIW19" s="25"/>
      <c r="AIX19" s="25"/>
      <c r="AIY19" s="25"/>
      <c r="AIZ19" s="25"/>
      <c r="AJA19" s="25"/>
      <c r="AJB19" s="25"/>
      <c r="AJC19" s="25"/>
      <c r="AJD19" s="25"/>
      <c r="AJE19" s="25"/>
      <c r="AJF19" s="25"/>
      <c r="AJG19" s="25"/>
      <c r="AJH19" s="25"/>
      <c r="AJI19" s="25"/>
      <c r="AJJ19" s="25"/>
      <c r="AJK19" s="25"/>
      <c r="AJL19" s="25"/>
      <c r="AJM19" s="25"/>
      <c r="AJN19" s="25"/>
      <c r="AJO19" s="25"/>
      <c r="AJP19" s="25"/>
      <c r="AJQ19" s="25"/>
      <c r="AJR19" s="25"/>
      <c r="AJS19" s="25"/>
      <c r="AJT19" s="25"/>
      <c r="AJU19" s="25"/>
      <c r="AJV19" s="25"/>
      <c r="AJW19" s="25"/>
      <c r="AJX19" s="25"/>
      <c r="AJY19" s="25"/>
      <c r="AJZ19" s="25"/>
      <c r="AKA19" s="25"/>
      <c r="AKB19" s="25"/>
      <c r="AKC19" s="25"/>
      <c r="AKD19" s="25"/>
      <c r="AKE19" s="25"/>
      <c r="AKF19" s="25"/>
      <c r="AKG19" s="25"/>
      <c r="AKH19" s="25"/>
      <c r="AKI19" s="25"/>
      <c r="AKJ19" s="25"/>
      <c r="AKK19" s="25"/>
      <c r="AKL19" s="25"/>
      <c r="AKM19" s="25"/>
      <c r="AKN19" s="25"/>
      <c r="AKO19" s="25"/>
      <c r="AKP19" s="25"/>
      <c r="AKQ19" s="25"/>
      <c r="AKR19" s="25"/>
      <c r="AKS19" s="25"/>
      <c r="AKT19" s="25"/>
      <c r="AKU19" s="25"/>
      <c r="AKV19" s="25"/>
      <c r="AKW19" s="25"/>
      <c r="AKX19" s="25"/>
      <c r="AKY19" s="25"/>
      <c r="AKZ19" s="25"/>
      <c r="ALA19" s="25"/>
      <c r="ALB19" s="25"/>
      <c r="ALC19" s="25"/>
      <c r="ALD19" s="25"/>
      <c r="ALE19" s="25"/>
      <c r="ALF19" s="25"/>
      <c r="ALG19" s="25"/>
      <c r="ALH19" s="25"/>
      <c r="ALI19" s="25"/>
      <c r="ALJ19" s="25"/>
      <c r="ALK19" s="25"/>
      <c r="ALL19" s="25"/>
      <c r="ALM19" s="25"/>
      <c r="ALN19" s="25"/>
      <c r="ALO19" s="25"/>
      <c r="ALP19" s="25"/>
      <c r="ALQ19" s="25"/>
      <c r="ALR19" s="25"/>
      <c r="ALS19" s="25"/>
      <c r="ALT19" s="25"/>
      <c r="ALU19" s="25"/>
      <c r="ALV19" s="25"/>
      <c r="ALW19" s="25"/>
      <c r="ALX19" s="25"/>
      <c r="ALY19" s="25"/>
      <c r="ALZ19" s="25"/>
      <c r="AMA19" s="25"/>
      <c r="AMB19" s="25"/>
      <c r="AMC19" s="25"/>
      <c r="AMD19" s="25"/>
      <c r="AME19" s="25"/>
      <c r="AMF19" s="25"/>
      <c r="AMG19" s="25"/>
      <c r="AMH19" s="25"/>
      <c r="AMI19" s="25"/>
      <c r="AMJ19" s="25"/>
    </row>
    <row r="20" customFormat="false" ht="15" hidden="false" customHeight="false" outlineLevel="0" collapsed="false">
      <c r="A20" s="137" t="s">
        <v>136</v>
      </c>
      <c r="B20" s="142" t="s">
        <v>137</v>
      </c>
      <c r="C20" s="143" t="n">
        <v>2179790</v>
      </c>
      <c r="D20" s="144" t="n">
        <f aca="false">C20/$C$22*100</f>
        <v>0.0921499783000156</v>
      </c>
      <c r="E20" s="145" t="n">
        <v>2179790</v>
      </c>
      <c r="F20" s="144" t="n">
        <f aca="false">E20/$E$22*100</f>
        <v>0.110061199784088</v>
      </c>
      <c r="G20" s="146" t="n">
        <v>2179790</v>
      </c>
      <c r="H20" s="144" t="n">
        <f aca="false">G20/$G$22*100</f>
        <v>0.126092985876283</v>
      </c>
      <c r="I20" s="146" t="n">
        <v>2179790</v>
      </c>
      <c r="J20" s="147" t="n">
        <f aca="false">I20/$I$22*100</f>
        <v>0.119968329712656</v>
      </c>
      <c r="K20" s="145" t="n">
        <f aca="false">E20-C20</f>
        <v>0</v>
      </c>
      <c r="L20" s="141" t="n">
        <f aca="false">E20/C20*100-100</f>
        <v>0</v>
      </c>
      <c r="M20" s="148" t="n">
        <f aca="false">K20/$K$22*100</f>
        <v>-0</v>
      </c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</row>
    <row r="21" customFormat="false" ht="25.35" hidden="false" customHeight="true" outlineLevel="0" collapsed="false">
      <c r="A21" s="137" t="s">
        <v>138</v>
      </c>
      <c r="B21" s="142" t="s">
        <v>139</v>
      </c>
      <c r="C21" s="149" t="n">
        <v>19160</v>
      </c>
      <c r="D21" s="144" t="n">
        <f aca="false">C21/$C$22*100</f>
        <v>0.000809983339784245</v>
      </c>
      <c r="E21" s="145" t="n">
        <v>17140</v>
      </c>
      <c r="F21" s="144" t="n">
        <f aca="false">E21/$E$22*100</f>
        <v>0.000865426928419372</v>
      </c>
      <c r="G21" s="146" t="n">
        <v>0</v>
      </c>
      <c r="H21" s="144" t="n">
        <f aca="false">G21/$G$22*100</f>
        <v>0</v>
      </c>
      <c r="I21" s="146" t="n">
        <v>0</v>
      </c>
      <c r="J21" s="147" t="n">
        <f aca="false">I21/$I$22*100</f>
        <v>0</v>
      </c>
      <c r="K21" s="145" t="n">
        <f aca="false">E21-C21</f>
        <v>-2020</v>
      </c>
      <c r="L21" s="141" t="n">
        <f aca="false">E21/C21*100-100</f>
        <v>-10.5427974947808</v>
      </c>
      <c r="M21" s="148" t="n">
        <f aca="false">K21/$K$22*100</f>
        <v>0.000524736155824994</v>
      </c>
    </row>
    <row r="22" customFormat="false" ht="15" hidden="false" customHeight="false" outlineLevel="0" collapsed="false">
      <c r="A22" s="137"/>
      <c r="B22" s="105" t="s">
        <v>140</v>
      </c>
      <c r="C22" s="150" t="n">
        <f aca="false">SUM(C11:C21)</f>
        <v>2365480752.37</v>
      </c>
      <c r="D22" s="151" t="n">
        <f aca="false">SUM(D11:D21)</f>
        <v>100</v>
      </c>
      <c r="E22" s="152" t="n">
        <f aca="false">SUM(E11:E21)</f>
        <v>1980525384.31</v>
      </c>
      <c r="F22" s="151" t="n">
        <f aca="false">SUM(F11:F21)</f>
        <v>100</v>
      </c>
      <c r="G22" s="150" t="n">
        <f aca="false">SUM(G11:G21)</f>
        <v>1728716300</v>
      </c>
      <c r="H22" s="153" t="n">
        <f aca="false">SUM(H11:H21)</f>
        <v>100</v>
      </c>
      <c r="I22" s="150" t="n">
        <f aca="false">SUM(I11:I21)</f>
        <v>1816971200</v>
      </c>
      <c r="J22" s="153" t="n">
        <f aca="false">SUM(J11:J21)</f>
        <v>100</v>
      </c>
      <c r="K22" s="152" t="n">
        <f aca="false">SUM(K11:K21)</f>
        <v>-384955368.06</v>
      </c>
      <c r="L22" s="141" t="n">
        <f aca="false">E22/C22*100-100</f>
        <v>-16.2738744618534</v>
      </c>
      <c r="M22" s="154" t="n">
        <f aca="false">SUM(M11:M21)</f>
        <v>100</v>
      </c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55"/>
      <c r="CR22" s="155"/>
      <c r="CS22" s="155"/>
      <c r="CT22" s="155"/>
      <c r="CU22" s="155"/>
      <c r="CV22" s="155"/>
      <c r="CW22" s="155"/>
      <c r="CX22" s="155"/>
      <c r="CY22" s="155"/>
      <c r="CZ22" s="155"/>
      <c r="DA22" s="155"/>
      <c r="DB22" s="155"/>
      <c r="DC22" s="155"/>
      <c r="DD22" s="155"/>
      <c r="DE22" s="155"/>
      <c r="DF22" s="155"/>
      <c r="DG22" s="155"/>
      <c r="DH22" s="155"/>
      <c r="DI22" s="155"/>
      <c r="DJ22" s="155"/>
      <c r="DK22" s="155"/>
      <c r="DL22" s="155"/>
      <c r="DM22" s="155"/>
      <c r="DN22" s="155"/>
      <c r="DO22" s="155"/>
      <c r="DP22" s="155"/>
      <c r="DQ22" s="155"/>
      <c r="DR22" s="155"/>
      <c r="DS22" s="155"/>
      <c r="DT22" s="155"/>
      <c r="DU22" s="155"/>
      <c r="DV22" s="155"/>
      <c r="DW22" s="155"/>
      <c r="DX22" s="155"/>
      <c r="DY22" s="155"/>
      <c r="DZ22" s="155"/>
      <c r="EA22" s="155"/>
      <c r="EB22" s="155"/>
      <c r="EC22" s="155"/>
      <c r="ED22" s="155"/>
      <c r="EE22" s="155"/>
      <c r="EF22" s="155"/>
      <c r="EG22" s="155"/>
      <c r="EH22" s="155"/>
      <c r="EI22" s="155"/>
      <c r="EJ22" s="155"/>
      <c r="EK22" s="155"/>
      <c r="EL22" s="155"/>
      <c r="EM22" s="155"/>
      <c r="EN22" s="155"/>
      <c r="EO22" s="155"/>
      <c r="EP22" s="155"/>
      <c r="EQ22" s="155"/>
      <c r="ER22" s="155"/>
      <c r="ES22" s="155"/>
      <c r="ET22" s="155"/>
      <c r="EU22" s="155"/>
      <c r="EV22" s="155"/>
      <c r="EW22" s="155"/>
      <c r="EX22" s="155"/>
      <c r="EY22" s="155"/>
      <c r="EZ22" s="155"/>
      <c r="FA22" s="155"/>
      <c r="FB22" s="155"/>
      <c r="FC22" s="155"/>
      <c r="FD22" s="155"/>
      <c r="FE22" s="155"/>
      <c r="FF22" s="155"/>
      <c r="FG22" s="155"/>
      <c r="FH22" s="155"/>
      <c r="FI22" s="155"/>
      <c r="FJ22" s="155"/>
      <c r="FK22" s="155"/>
      <c r="FL22" s="155"/>
      <c r="FM22" s="155"/>
      <c r="FN22" s="155"/>
      <c r="FO22" s="155"/>
      <c r="FP22" s="155"/>
      <c r="FQ22" s="155"/>
      <c r="FR22" s="155"/>
      <c r="FS22" s="155"/>
      <c r="FT22" s="155"/>
      <c r="FU22" s="155"/>
      <c r="FV22" s="155"/>
      <c r="FW22" s="155"/>
      <c r="FX22" s="155"/>
      <c r="FY22" s="155"/>
      <c r="FZ22" s="155"/>
      <c r="GA22" s="155"/>
      <c r="GB22" s="155"/>
      <c r="GC22" s="155"/>
      <c r="GD22" s="155"/>
      <c r="GE22" s="155"/>
      <c r="GF22" s="155"/>
      <c r="GG22" s="155"/>
      <c r="GH22" s="155"/>
      <c r="GI22" s="155"/>
      <c r="GJ22" s="155"/>
      <c r="GK22" s="155"/>
      <c r="GL22" s="155"/>
      <c r="GM22" s="155"/>
      <c r="GN22" s="155"/>
      <c r="GO22" s="155"/>
      <c r="GP22" s="155"/>
      <c r="GQ22" s="155"/>
      <c r="GR22" s="155"/>
      <c r="GS22" s="155"/>
      <c r="GT22" s="155"/>
      <c r="GU22" s="155"/>
      <c r="GV22" s="155"/>
      <c r="GW22" s="155"/>
      <c r="GX22" s="155"/>
      <c r="GY22" s="155"/>
      <c r="GZ22" s="155"/>
      <c r="HA22" s="155"/>
      <c r="HB22" s="155"/>
      <c r="HC22" s="155"/>
      <c r="HD22" s="155"/>
      <c r="HE22" s="155"/>
      <c r="HF22" s="155"/>
      <c r="HG22" s="155"/>
      <c r="HH22" s="155"/>
      <c r="HI22" s="155"/>
      <c r="HJ22" s="155"/>
      <c r="HK22" s="155"/>
      <c r="HL22" s="155"/>
      <c r="HM22" s="155"/>
      <c r="HN22" s="155"/>
      <c r="HO22" s="155"/>
      <c r="HP22" s="155"/>
      <c r="HQ22" s="155"/>
      <c r="HR22" s="155"/>
      <c r="HS22" s="155"/>
      <c r="HT22" s="155"/>
      <c r="HU22" s="155"/>
      <c r="HV22" s="155"/>
      <c r="HW22" s="155"/>
      <c r="HX22" s="155"/>
      <c r="HY22" s="155"/>
      <c r="HZ22" s="155"/>
      <c r="IA22" s="155"/>
      <c r="IB22" s="155"/>
      <c r="IC22" s="155"/>
      <c r="ID22" s="155"/>
      <c r="IE22" s="155"/>
      <c r="IF22" s="155"/>
      <c r="IG22" s="155"/>
      <c r="IH22" s="155"/>
      <c r="II22" s="155"/>
      <c r="IJ22" s="155"/>
      <c r="IK22" s="155"/>
      <c r="IL22" s="155"/>
      <c r="IM22" s="155"/>
      <c r="IN22" s="155"/>
      <c r="IO22" s="155"/>
      <c r="IP22" s="155"/>
      <c r="IQ22" s="155"/>
      <c r="IR22" s="155"/>
      <c r="IS22" s="155"/>
      <c r="IT22" s="155"/>
      <c r="IU22" s="155"/>
      <c r="IV22" s="155"/>
      <c r="IW22" s="155"/>
      <c r="IX22" s="155"/>
      <c r="IY22" s="155"/>
      <c r="IZ22" s="155"/>
      <c r="JA22" s="155"/>
      <c r="JB22" s="155"/>
      <c r="JC22" s="155"/>
      <c r="JD22" s="155"/>
      <c r="JE22" s="155"/>
      <c r="JF22" s="155"/>
      <c r="JG22" s="155"/>
      <c r="JH22" s="155"/>
      <c r="JI22" s="155"/>
      <c r="JJ22" s="155"/>
      <c r="JK22" s="155"/>
      <c r="JL22" s="155"/>
      <c r="JM22" s="155"/>
      <c r="JN22" s="155"/>
      <c r="JO22" s="155"/>
      <c r="JP22" s="155"/>
      <c r="JQ22" s="155"/>
      <c r="JR22" s="155"/>
      <c r="JS22" s="155"/>
      <c r="JT22" s="155"/>
      <c r="JU22" s="155"/>
      <c r="JV22" s="155"/>
      <c r="JW22" s="155"/>
      <c r="JX22" s="155"/>
      <c r="JY22" s="155"/>
      <c r="JZ22" s="155"/>
      <c r="KA22" s="155"/>
      <c r="KB22" s="155"/>
      <c r="KC22" s="155"/>
      <c r="KD22" s="155"/>
      <c r="KE22" s="155"/>
      <c r="KF22" s="155"/>
      <c r="KG22" s="155"/>
      <c r="KH22" s="155"/>
      <c r="KI22" s="155"/>
      <c r="KJ22" s="155"/>
      <c r="KK22" s="155"/>
      <c r="KL22" s="155"/>
      <c r="KM22" s="155"/>
      <c r="KN22" s="155"/>
      <c r="KO22" s="155"/>
      <c r="KP22" s="155"/>
      <c r="KQ22" s="155"/>
      <c r="KR22" s="155"/>
      <c r="KS22" s="155"/>
      <c r="KT22" s="155"/>
      <c r="KU22" s="155"/>
      <c r="KV22" s="155"/>
      <c r="KW22" s="155"/>
      <c r="KX22" s="155"/>
      <c r="KY22" s="155"/>
      <c r="KZ22" s="155"/>
      <c r="LA22" s="155"/>
      <c r="LB22" s="155"/>
      <c r="LC22" s="155"/>
      <c r="LD22" s="155"/>
      <c r="LE22" s="155"/>
      <c r="LF22" s="155"/>
      <c r="LG22" s="155"/>
      <c r="LH22" s="155"/>
      <c r="LI22" s="155"/>
      <c r="LJ22" s="155"/>
      <c r="LK22" s="155"/>
      <c r="LL22" s="155"/>
      <c r="LM22" s="155"/>
      <c r="LN22" s="155"/>
      <c r="LO22" s="155"/>
      <c r="LP22" s="155"/>
      <c r="LQ22" s="155"/>
      <c r="LR22" s="155"/>
      <c r="LS22" s="155"/>
      <c r="LT22" s="155"/>
      <c r="LU22" s="155"/>
      <c r="LV22" s="155"/>
      <c r="LW22" s="155"/>
      <c r="LX22" s="155"/>
      <c r="LY22" s="155"/>
      <c r="LZ22" s="155"/>
      <c r="MA22" s="155"/>
      <c r="MB22" s="155"/>
      <c r="MC22" s="155"/>
      <c r="MD22" s="155"/>
      <c r="ME22" s="155"/>
      <c r="MF22" s="155"/>
      <c r="MG22" s="155"/>
      <c r="MH22" s="155"/>
      <c r="MI22" s="155"/>
      <c r="MJ22" s="155"/>
      <c r="MK22" s="155"/>
      <c r="ML22" s="155"/>
      <c r="MM22" s="155"/>
      <c r="MN22" s="155"/>
      <c r="MO22" s="155"/>
      <c r="MP22" s="155"/>
      <c r="MQ22" s="155"/>
      <c r="MR22" s="155"/>
      <c r="MS22" s="155"/>
      <c r="MT22" s="155"/>
      <c r="MU22" s="155"/>
      <c r="MV22" s="155"/>
      <c r="MW22" s="155"/>
      <c r="MX22" s="155"/>
      <c r="MY22" s="155"/>
      <c r="MZ22" s="155"/>
      <c r="NA22" s="155"/>
      <c r="NB22" s="155"/>
      <c r="NC22" s="155"/>
      <c r="ND22" s="155"/>
      <c r="NE22" s="155"/>
      <c r="NF22" s="155"/>
      <c r="NG22" s="155"/>
      <c r="NH22" s="155"/>
      <c r="NI22" s="155"/>
      <c r="NJ22" s="155"/>
      <c r="NK22" s="155"/>
      <c r="NL22" s="155"/>
      <c r="NM22" s="155"/>
      <c r="NN22" s="155"/>
      <c r="NO22" s="155"/>
      <c r="NP22" s="155"/>
      <c r="NQ22" s="155"/>
      <c r="NR22" s="155"/>
      <c r="NS22" s="155"/>
      <c r="NT22" s="155"/>
      <c r="NU22" s="155"/>
      <c r="NV22" s="155"/>
      <c r="NW22" s="155"/>
      <c r="NX22" s="155"/>
      <c r="NY22" s="155"/>
      <c r="NZ22" s="155"/>
      <c r="OA22" s="155"/>
      <c r="OB22" s="155"/>
      <c r="OC22" s="155"/>
      <c r="OD22" s="155"/>
      <c r="OE22" s="155"/>
      <c r="OF22" s="155"/>
      <c r="OG22" s="155"/>
      <c r="OH22" s="155"/>
      <c r="OI22" s="155"/>
      <c r="OJ22" s="155"/>
      <c r="OK22" s="155"/>
      <c r="OL22" s="155"/>
      <c r="OM22" s="155"/>
      <c r="ON22" s="155"/>
      <c r="OO22" s="155"/>
      <c r="OP22" s="155"/>
      <c r="OQ22" s="155"/>
      <c r="OR22" s="155"/>
      <c r="OS22" s="155"/>
      <c r="OT22" s="155"/>
      <c r="OU22" s="155"/>
      <c r="OV22" s="155"/>
      <c r="OW22" s="155"/>
      <c r="OX22" s="155"/>
      <c r="OY22" s="155"/>
      <c r="OZ22" s="155"/>
      <c r="PA22" s="155"/>
      <c r="PB22" s="155"/>
      <c r="PC22" s="155"/>
      <c r="PD22" s="155"/>
      <c r="PE22" s="155"/>
      <c r="PF22" s="155"/>
      <c r="PG22" s="155"/>
      <c r="PH22" s="155"/>
      <c r="PI22" s="155"/>
      <c r="PJ22" s="155"/>
      <c r="PK22" s="155"/>
      <c r="PL22" s="155"/>
      <c r="PM22" s="155"/>
      <c r="PN22" s="155"/>
      <c r="PO22" s="155"/>
      <c r="PP22" s="155"/>
      <c r="PQ22" s="155"/>
      <c r="PR22" s="155"/>
      <c r="PS22" s="155"/>
      <c r="PT22" s="155"/>
      <c r="PU22" s="155"/>
      <c r="PV22" s="155"/>
      <c r="PW22" s="155"/>
      <c r="PX22" s="155"/>
      <c r="PY22" s="155"/>
      <c r="PZ22" s="155"/>
      <c r="QA22" s="155"/>
      <c r="QB22" s="155"/>
      <c r="QC22" s="155"/>
      <c r="QD22" s="155"/>
      <c r="QE22" s="155"/>
      <c r="QF22" s="155"/>
      <c r="QG22" s="155"/>
      <c r="QH22" s="155"/>
      <c r="QI22" s="155"/>
      <c r="QJ22" s="155"/>
      <c r="QK22" s="155"/>
      <c r="QL22" s="155"/>
      <c r="QM22" s="155"/>
      <c r="QN22" s="155"/>
      <c r="QO22" s="155"/>
      <c r="QP22" s="155"/>
      <c r="QQ22" s="155"/>
      <c r="QR22" s="155"/>
      <c r="QS22" s="155"/>
      <c r="QT22" s="155"/>
      <c r="QU22" s="155"/>
      <c r="QV22" s="155"/>
      <c r="QW22" s="155"/>
      <c r="QX22" s="155"/>
      <c r="QY22" s="155"/>
      <c r="QZ22" s="155"/>
      <c r="RA22" s="155"/>
      <c r="RB22" s="155"/>
      <c r="RC22" s="155"/>
      <c r="RD22" s="155"/>
      <c r="RE22" s="155"/>
      <c r="RF22" s="155"/>
      <c r="RG22" s="155"/>
      <c r="RH22" s="155"/>
      <c r="RI22" s="155"/>
      <c r="RJ22" s="155"/>
      <c r="RK22" s="155"/>
      <c r="RL22" s="155"/>
      <c r="RM22" s="155"/>
      <c r="RN22" s="155"/>
      <c r="RO22" s="155"/>
      <c r="RP22" s="155"/>
      <c r="RQ22" s="155"/>
      <c r="RR22" s="155"/>
      <c r="RS22" s="155"/>
      <c r="RT22" s="155"/>
      <c r="RU22" s="155"/>
      <c r="RV22" s="155"/>
      <c r="RW22" s="155"/>
      <c r="RX22" s="155"/>
      <c r="RY22" s="155"/>
      <c r="RZ22" s="155"/>
      <c r="SA22" s="155"/>
      <c r="SB22" s="155"/>
      <c r="SC22" s="155"/>
      <c r="SD22" s="155"/>
      <c r="SE22" s="155"/>
      <c r="SF22" s="155"/>
      <c r="SG22" s="155"/>
      <c r="SH22" s="155"/>
      <c r="SI22" s="155"/>
      <c r="SJ22" s="155"/>
      <c r="SK22" s="155"/>
      <c r="SL22" s="155"/>
      <c r="SM22" s="155"/>
      <c r="SN22" s="155"/>
      <c r="SO22" s="155"/>
      <c r="SP22" s="155"/>
      <c r="SQ22" s="155"/>
      <c r="SR22" s="155"/>
      <c r="SS22" s="155"/>
      <c r="ST22" s="155"/>
      <c r="SU22" s="155"/>
      <c r="SV22" s="155"/>
      <c r="SW22" s="155"/>
      <c r="SX22" s="155"/>
      <c r="SY22" s="155"/>
      <c r="SZ22" s="155"/>
      <c r="TA22" s="155"/>
      <c r="TB22" s="155"/>
      <c r="TC22" s="155"/>
      <c r="TD22" s="155"/>
      <c r="TE22" s="155"/>
      <c r="TF22" s="155"/>
      <c r="TG22" s="155"/>
      <c r="TH22" s="155"/>
      <c r="TI22" s="155"/>
      <c r="TJ22" s="155"/>
      <c r="TK22" s="155"/>
      <c r="TL22" s="155"/>
      <c r="TM22" s="155"/>
      <c r="TN22" s="155"/>
      <c r="TO22" s="155"/>
      <c r="TP22" s="155"/>
      <c r="TQ22" s="155"/>
      <c r="TR22" s="155"/>
      <c r="TS22" s="155"/>
      <c r="TT22" s="155"/>
      <c r="TU22" s="155"/>
      <c r="TV22" s="155"/>
      <c r="TW22" s="155"/>
      <c r="TX22" s="155"/>
      <c r="TY22" s="155"/>
      <c r="TZ22" s="155"/>
      <c r="UA22" s="155"/>
      <c r="UB22" s="155"/>
      <c r="UC22" s="155"/>
      <c r="UD22" s="155"/>
      <c r="UE22" s="155"/>
      <c r="UF22" s="155"/>
      <c r="UG22" s="155"/>
      <c r="UH22" s="155"/>
      <c r="UI22" s="155"/>
      <c r="UJ22" s="155"/>
      <c r="UK22" s="155"/>
      <c r="UL22" s="155"/>
      <c r="UM22" s="155"/>
      <c r="UN22" s="155"/>
      <c r="UO22" s="155"/>
      <c r="UP22" s="155"/>
      <c r="UQ22" s="155"/>
      <c r="UR22" s="155"/>
      <c r="US22" s="155"/>
      <c r="UT22" s="155"/>
      <c r="UU22" s="155"/>
      <c r="UV22" s="155"/>
      <c r="UW22" s="155"/>
      <c r="UX22" s="155"/>
      <c r="UY22" s="155"/>
      <c r="UZ22" s="155"/>
      <c r="VA22" s="155"/>
      <c r="VB22" s="155"/>
      <c r="VC22" s="155"/>
      <c r="VD22" s="155"/>
      <c r="VE22" s="155"/>
      <c r="VF22" s="155"/>
      <c r="VG22" s="155"/>
      <c r="VH22" s="155"/>
      <c r="VI22" s="155"/>
      <c r="VJ22" s="155"/>
      <c r="VK22" s="155"/>
      <c r="VL22" s="155"/>
      <c r="VM22" s="155"/>
      <c r="VN22" s="155"/>
      <c r="VO22" s="155"/>
      <c r="VP22" s="155"/>
      <c r="VQ22" s="155"/>
      <c r="VR22" s="155"/>
      <c r="VS22" s="155"/>
      <c r="VT22" s="155"/>
      <c r="VU22" s="155"/>
      <c r="VV22" s="155"/>
      <c r="VW22" s="155"/>
      <c r="VX22" s="155"/>
      <c r="VY22" s="155"/>
      <c r="VZ22" s="155"/>
      <c r="WA22" s="155"/>
      <c r="WB22" s="155"/>
      <c r="WC22" s="155"/>
      <c r="WD22" s="155"/>
      <c r="WE22" s="155"/>
      <c r="WF22" s="155"/>
      <c r="WG22" s="155"/>
      <c r="WH22" s="155"/>
      <c r="WI22" s="155"/>
      <c r="WJ22" s="155"/>
      <c r="WK22" s="155"/>
      <c r="WL22" s="155"/>
      <c r="WM22" s="155"/>
      <c r="WN22" s="155"/>
      <c r="WO22" s="155"/>
      <c r="WP22" s="155"/>
      <c r="WQ22" s="155"/>
      <c r="WR22" s="155"/>
      <c r="WS22" s="155"/>
      <c r="WT22" s="155"/>
      <c r="WU22" s="155"/>
      <c r="WV22" s="155"/>
      <c r="WW22" s="155"/>
      <c r="WX22" s="155"/>
      <c r="WY22" s="155"/>
      <c r="WZ22" s="155"/>
      <c r="XA22" s="155"/>
      <c r="XB22" s="155"/>
      <c r="XC22" s="155"/>
      <c r="XD22" s="155"/>
      <c r="XE22" s="155"/>
      <c r="XF22" s="155"/>
      <c r="XG22" s="155"/>
      <c r="XH22" s="155"/>
      <c r="XI22" s="155"/>
      <c r="XJ22" s="155"/>
      <c r="XK22" s="155"/>
      <c r="XL22" s="155"/>
      <c r="XM22" s="155"/>
      <c r="XN22" s="155"/>
      <c r="XO22" s="155"/>
      <c r="XP22" s="155"/>
      <c r="XQ22" s="155"/>
      <c r="XR22" s="155"/>
      <c r="XS22" s="155"/>
      <c r="XT22" s="155"/>
      <c r="XU22" s="155"/>
      <c r="XV22" s="155"/>
      <c r="XW22" s="155"/>
      <c r="XX22" s="155"/>
      <c r="XY22" s="155"/>
      <c r="XZ22" s="155"/>
      <c r="YA22" s="155"/>
      <c r="YB22" s="155"/>
      <c r="YC22" s="155"/>
      <c r="YD22" s="155"/>
      <c r="YE22" s="155"/>
      <c r="YF22" s="155"/>
      <c r="YG22" s="155"/>
      <c r="YH22" s="155"/>
      <c r="YI22" s="155"/>
      <c r="YJ22" s="155"/>
      <c r="YK22" s="155"/>
      <c r="YL22" s="155"/>
      <c r="YM22" s="155"/>
      <c r="YN22" s="155"/>
      <c r="YO22" s="155"/>
      <c r="YP22" s="155"/>
      <c r="YQ22" s="155"/>
      <c r="YR22" s="155"/>
      <c r="YS22" s="155"/>
      <c r="YT22" s="155"/>
      <c r="YU22" s="155"/>
      <c r="YV22" s="155"/>
      <c r="YW22" s="155"/>
      <c r="YX22" s="155"/>
      <c r="YY22" s="155"/>
      <c r="YZ22" s="155"/>
      <c r="ZA22" s="155"/>
      <c r="ZB22" s="155"/>
      <c r="ZC22" s="155"/>
      <c r="ZD22" s="155"/>
      <c r="ZE22" s="155"/>
      <c r="ZF22" s="155"/>
      <c r="ZG22" s="155"/>
      <c r="ZH22" s="155"/>
      <c r="ZI22" s="155"/>
      <c r="ZJ22" s="155"/>
      <c r="ZK22" s="155"/>
      <c r="ZL22" s="155"/>
      <c r="ZM22" s="155"/>
      <c r="ZN22" s="155"/>
      <c r="ZO22" s="155"/>
      <c r="ZP22" s="155"/>
      <c r="ZQ22" s="155"/>
      <c r="ZR22" s="155"/>
      <c r="ZS22" s="155"/>
      <c r="ZT22" s="155"/>
      <c r="ZU22" s="155"/>
      <c r="ZV22" s="155"/>
      <c r="ZW22" s="155"/>
      <c r="ZX22" s="155"/>
      <c r="ZY22" s="155"/>
      <c r="ZZ22" s="155"/>
      <c r="AAA22" s="155"/>
      <c r="AAB22" s="155"/>
      <c r="AAC22" s="155"/>
      <c r="AAD22" s="155"/>
      <c r="AAE22" s="155"/>
      <c r="AAF22" s="155"/>
      <c r="AAG22" s="155"/>
      <c r="AAH22" s="155"/>
      <c r="AAI22" s="155"/>
      <c r="AAJ22" s="155"/>
      <c r="AAK22" s="155"/>
      <c r="AAL22" s="155"/>
      <c r="AAM22" s="155"/>
      <c r="AAN22" s="155"/>
      <c r="AAO22" s="155"/>
      <c r="AAP22" s="155"/>
      <c r="AAQ22" s="155"/>
      <c r="AAR22" s="155"/>
      <c r="AAS22" s="155"/>
      <c r="AAT22" s="155"/>
      <c r="AAU22" s="155"/>
      <c r="AAV22" s="155"/>
      <c r="AAW22" s="155"/>
      <c r="AAX22" s="155"/>
      <c r="AAY22" s="155"/>
      <c r="AAZ22" s="155"/>
      <c r="ABA22" s="155"/>
      <c r="ABB22" s="155"/>
      <c r="ABC22" s="155"/>
      <c r="ABD22" s="155"/>
      <c r="ABE22" s="155"/>
      <c r="ABF22" s="155"/>
      <c r="ABG22" s="155"/>
      <c r="ABH22" s="155"/>
      <c r="ABI22" s="155"/>
      <c r="ABJ22" s="155"/>
      <c r="ABK22" s="155"/>
      <c r="ABL22" s="155"/>
      <c r="ABM22" s="155"/>
      <c r="ABN22" s="155"/>
      <c r="ABO22" s="155"/>
      <c r="ABP22" s="155"/>
      <c r="ABQ22" s="155"/>
      <c r="ABR22" s="155"/>
      <c r="ABS22" s="155"/>
      <c r="ABT22" s="155"/>
      <c r="ABU22" s="155"/>
      <c r="ABV22" s="155"/>
      <c r="ABW22" s="155"/>
      <c r="ABX22" s="155"/>
      <c r="ABY22" s="155"/>
      <c r="ABZ22" s="155"/>
      <c r="ACA22" s="155"/>
      <c r="ACB22" s="155"/>
      <c r="ACC22" s="155"/>
      <c r="ACD22" s="155"/>
      <c r="ACE22" s="155"/>
      <c r="ACF22" s="155"/>
      <c r="ACG22" s="155"/>
      <c r="ACH22" s="155"/>
      <c r="ACI22" s="155"/>
      <c r="ACJ22" s="155"/>
      <c r="ACK22" s="155"/>
      <c r="ACL22" s="155"/>
      <c r="ACM22" s="155"/>
      <c r="ACN22" s="155"/>
      <c r="ACO22" s="155"/>
      <c r="ACP22" s="155"/>
      <c r="ACQ22" s="155"/>
      <c r="ACR22" s="155"/>
      <c r="ACS22" s="155"/>
      <c r="ACT22" s="155"/>
      <c r="ACU22" s="155"/>
      <c r="ACV22" s="155"/>
      <c r="ACW22" s="155"/>
      <c r="ACX22" s="155"/>
      <c r="ACY22" s="155"/>
      <c r="ACZ22" s="155"/>
      <c r="ADA22" s="155"/>
      <c r="ADB22" s="155"/>
      <c r="ADC22" s="155"/>
      <c r="ADD22" s="155"/>
      <c r="ADE22" s="155"/>
      <c r="ADF22" s="155"/>
      <c r="ADG22" s="155"/>
      <c r="ADH22" s="155"/>
      <c r="ADI22" s="155"/>
      <c r="ADJ22" s="155"/>
      <c r="ADK22" s="155"/>
      <c r="ADL22" s="155"/>
      <c r="ADM22" s="155"/>
      <c r="ADN22" s="155"/>
      <c r="ADO22" s="155"/>
      <c r="ADP22" s="155"/>
      <c r="ADQ22" s="155"/>
      <c r="ADR22" s="155"/>
      <c r="ADS22" s="155"/>
      <c r="ADT22" s="155"/>
      <c r="ADU22" s="155"/>
      <c r="ADV22" s="155"/>
      <c r="ADW22" s="155"/>
      <c r="ADX22" s="155"/>
      <c r="ADY22" s="155"/>
      <c r="ADZ22" s="155"/>
      <c r="AEA22" s="155"/>
      <c r="AEB22" s="155"/>
      <c r="AEC22" s="155"/>
      <c r="AED22" s="155"/>
      <c r="AEE22" s="155"/>
      <c r="AEF22" s="155"/>
      <c r="AEG22" s="155"/>
      <c r="AEH22" s="155"/>
      <c r="AEI22" s="155"/>
      <c r="AEJ22" s="155"/>
      <c r="AEK22" s="155"/>
      <c r="AEL22" s="155"/>
      <c r="AEM22" s="155"/>
      <c r="AEN22" s="155"/>
      <c r="AEO22" s="155"/>
      <c r="AEP22" s="155"/>
      <c r="AEQ22" s="155"/>
      <c r="AER22" s="155"/>
      <c r="AES22" s="155"/>
      <c r="AET22" s="155"/>
      <c r="AEU22" s="155"/>
      <c r="AEV22" s="155"/>
      <c r="AEW22" s="155"/>
      <c r="AEX22" s="155"/>
      <c r="AEY22" s="155"/>
      <c r="AEZ22" s="155"/>
      <c r="AFA22" s="155"/>
      <c r="AFB22" s="155"/>
      <c r="AFC22" s="155"/>
      <c r="AFD22" s="155"/>
      <c r="AFE22" s="155"/>
      <c r="AFF22" s="155"/>
      <c r="AFG22" s="155"/>
      <c r="AFH22" s="155"/>
      <c r="AFI22" s="155"/>
      <c r="AFJ22" s="155"/>
      <c r="AFK22" s="155"/>
      <c r="AFL22" s="155"/>
      <c r="AFM22" s="155"/>
      <c r="AFN22" s="155"/>
      <c r="AFO22" s="155"/>
      <c r="AFP22" s="155"/>
      <c r="AFQ22" s="155"/>
      <c r="AFR22" s="155"/>
      <c r="AFS22" s="155"/>
      <c r="AFT22" s="155"/>
      <c r="AFU22" s="155"/>
      <c r="AFV22" s="155"/>
      <c r="AFW22" s="155"/>
      <c r="AFX22" s="155"/>
      <c r="AFY22" s="155"/>
      <c r="AFZ22" s="155"/>
      <c r="AGA22" s="155"/>
      <c r="AGB22" s="155"/>
      <c r="AGC22" s="155"/>
      <c r="AGD22" s="155"/>
      <c r="AGE22" s="155"/>
      <c r="AGF22" s="155"/>
      <c r="AGG22" s="155"/>
      <c r="AGH22" s="155"/>
      <c r="AGI22" s="155"/>
      <c r="AGJ22" s="155"/>
      <c r="AGK22" s="155"/>
      <c r="AGL22" s="155"/>
      <c r="AGM22" s="155"/>
      <c r="AGN22" s="155"/>
      <c r="AGO22" s="155"/>
      <c r="AGP22" s="155"/>
      <c r="AGQ22" s="155"/>
      <c r="AGR22" s="155"/>
      <c r="AGS22" s="155"/>
      <c r="AGT22" s="155"/>
      <c r="AGU22" s="155"/>
      <c r="AGV22" s="155"/>
      <c r="AGW22" s="155"/>
      <c r="AGX22" s="155"/>
      <c r="AGY22" s="155"/>
      <c r="AGZ22" s="155"/>
      <c r="AHA22" s="155"/>
      <c r="AHB22" s="155"/>
      <c r="AHC22" s="155"/>
      <c r="AHD22" s="155"/>
      <c r="AHE22" s="155"/>
      <c r="AHF22" s="155"/>
      <c r="AHG22" s="155"/>
      <c r="AHH22" s="155"/>
      <c r="AHI22" s="155"/>
      <c r="AHJ22" s="155"/>
      <c r="AHK22" s="155"/>
      <c r="AHL22" s="155"/>
      <c r="AHM22" s="155"/>
      <c r="AHN22" s="155"/>
      <c r="AHO22" s="155"/>
      <c r="AHP22" s="155"/>
      <c r="AHQ22" s="155"/>
      <c r="AHR22" s="155"/>
      <c r="AHS22" s="155"/>
      <c r="AHT22" s="155"/>
      <c r="AHU22" s="155"/>
      <c r="AHV22" s="155"/>
      <c r="AHW22" s="155"/>
      <c r="AHX22" s="155"/>
      <c r="AHY22" s="155"/>
      <c r="AHZ22" s="155"/>
      <c r="AIA22" s="155"/>
      <c r="AIB22" s="155"/>
      <c r="AIC22" s="155"/>
      <c r="AID22" s="155"/>
      <c r="AIE22" s="155"/>
      <c r="AIF22" s="155"/>
      <c r="AIG22" s="155"/>
      <c r="AIH22" s="155"/>
      <c r="AII22" s="155"/>
      <c r="AIJ22" s="155"/>
      <c r="AIK22" s="155"/>
      <c r="AIL22" s="155"/>
      <c r="AIM22" s="155"/>
      <c r="AIN22" s="155"/>
      <c r="AIO22" s="155"/>
      <c r="AIP22" s="155"/>
      <c r="AIQ22" s="155"/>
      <c r="AIR22" s="155"/>
      <c r="AIS22" s="155"/>
      <c r="AIT22" s="155"/>
      <c r="AIU22" s="155"/>
      <c r="AIV22" s="155"/>
      <c r="AIW22" s="155"/>
      <c r="AIX22" s="155"/>
      <c r="AIY22" s="155"/>
      <c r="AIZ22" s="155"/>
      <c r="AJA22" s="155"/>
      <c r="AJB22" s="155"/>
      <c r="AJC22" s="155"/>
      <c r="AJD22" s="155"/>
      <c r="AJE22" s="155"/>
      <c r="AJF22" s="155"/>
      <c r="AJG22" s="155"/>
      <c r="AJH22" s="155"/>
      <c r="AJI22" s="155"/>
      <c r="AJJ22" s="155"/>
      <c r="AJK22" s="155"/>
      <c r="AJL22" s="155"/>
      <c r="AJM22" s="155"/>
      <c r="AJN22" s="155"/>
      <c r="AJO22" s="155"/>
      <c r="AJP22" s="155"/>
      <c r="AJQ22" s="155"/>
      <c r="AJR22" s="155"/>
      <c r="AJS22" s="155"/>
      <c r="AJT22" s="155"/>
      <c r="AJU22" s="155"/>
      <c r="AJV22" s="155"/>
      <c r="AJW22" s="155"/>
      <c r="AJX22" s="155"/>
      <c r="AJY22" s="155"/>
      <c r="AJZ22" s="155"/>
      <c r="AKA22" s="155"/>
      <c r="AKB22" s="155"/>
      <c r="AKC22" s="155"/>
      <c r="AKD22" s="155"/>
      <c r="AKE22" s="155"/>
      <c r="AKF22" s="155"/>
      <c r="AKG22" s="155"/>
      <c r="AKH22" s="155"/>
      <c r="AKI22" s="155"/>
      <c r="AKJ22" s="155"/>
      <c r="AKK22" s="155"/>
      <c r="AKL22" s="155"/>
      <c r="AKM22" s="155"/>
      <c r="AKN22" s="155"/>
      <c r="AKO22" s="155"/>
      <c r="AKP22" s="155"/>
      <c r="AKQ22" s="155"/>
      <c r="AKR22" s="155"/>
      <c r="AKS22" s="155"/>
      <c r="AKT22" s="155"/>
      <c r="AKU22" s="155"/>
      <c r="AKV22" s="155"/>
      <c r="AKW22" s="155"/>
      <c r="AKX22" s="155"/>
      <c r="AKY22" s="155"/>
      <c r="AKZ22" s="155"/>
      <c r="ALA22" s="155"/>
      <c r="ALB22" s="155"/>
      <c r="ALC22" s="155"/>
      <c r="ALD22" s="155"/>
      <c r="ALE22" s="155"/>
      <c r="ALF22" s="155"/>
      <c r="ALG22" s="155"/>
      <c r="ALH22" s="155"/>
      <c r="ALI22" s="155"/>
      <c r="ALJ22" s="155"/>
      <c r="ALK22" s="155"/>
      <c r="ALL22" s="155"/>
      <c r="ALM22" s="155"/>
      <c r="ALN22" s="155"/>
      <c r="ALO22" s="155"/>
      <c r="ALP22" s="155"/>
      <c r="ALQ22" s="155"/>
      <c r="ALR22" s="155"/>
      <c r="ALS22" s="155"/>
      <c r="ALT22" s="155"/>
      <c r="ALU22" s="155"/>
      <c r="ALV22" s="155"/>
      <c r="ALW22" s="155"/>
      <c r="ALX22" s="155"/>
      <c r="ALY22" s="155"/>
      <c r="ALZ22" s="155"/>
      <c r="AMA22" s="155"/>
      <c r="AMB22" s="155"/>
      <c r="AMC22" s="155"/>
      <c r="AMD22" s="155"/>
      <c r="AME22" s="155"/>
      <c r="AMF22" s="155"/>
      <c r="AMG22" s="155"/>
      <c r="AMH22" s="155"/>
      <c r="AMI22" s="155"/>
      <c r="AMJ22" s="155"/>
    </row>
    <row r="24" customFormat="false" ht="15" hidden="false" customHeight="false" outlineLevel="0" collapsed="false">
      <c r="C24" s="156"/>
    </row>
    <row r="26" customFormat="false" ht="15" hidden="false" customHeight="false" outlineLevel="0" collapsed="false">
      <c r="B26" s="131" t="s">
        <v>141</v>
      </c>
      <c r="C26" s="157" t="n">
        <f aca="false">C16+C17+C18+C19</f>
        <v>1337763428.62</v>
      </c>
      <c r="D26" s="158" t="n">
        <f aca="false">C26/C22*100</f>
        <v>56.5535537450339</v>
      </c>
      <c r="E26" s="157" t="n">
        <f aca="false">E16+E17+E18+E19</f>
        <v>1323919266.02</v>
      </c>
      <c r="F26" s="158" t="n">
        <f aca="false">E26/E22*100</f>
        <v>66.8468718708821</v>
      </c>
      <c r="G26" s="157" t="n">
        <f aca="false">G16+G17+G18+G19</f>
        <v>1361294639.11</v>
      </c>
      <c r="H26" s="158" t="n">
        <f aca="false">G26/G22*100</f>
        <v>78.7459827335463</v>
      </c>
      <c r="I26" s="157" t="n">
        <f aca="false">I16+I17+I18+I19</f>
        <v>1429312823.38</v>
      </c>
      <c r="J26" s="158" t="n">
        <f aca="false">I26/I22*100</f>
        <v>78.6645833120525</v>
      </c>
      <c r="K26" s="158"/>
    </row>
    <row r="28" customFormat="false" ht="15" hidden="false" customHeight="false" outlineLevel="0" collapsed="false">
      <c r="B28" s="131" t="s">
        <v>142</v>
      </c>
      <c r="C28" s="131" t="n">
        <v>4000000</v>
      </c>
      <c r="E28" s="131" t="n">
        <v>4000000</v>
      </c>
      <c r="F28" s="131" t="n">
        <f aca="false">E28/E22*100</f>
        <v>0.201966611066365</v>
      </c>
      <c r="G28" s="131" t="n">
        <v>4000000</v>
      </c>
      <c r="H28" s="131" t="n">
        <f aca="false">G28/G22*100</f>
        <v>0.231385566272499</v>
      </c>
      <c r="I28" s="131" t="n">
        <v>4000000</v>
      </c>
      <c r="J28" s="131" t="n">
        <f aca="false">I28/I22*100</f>
        <v>0.220146582400426</v>
      </c>
    </row>
    <row r="33" customFormat="false" ht="15" hidden="false" customHeight="false" outlineLevel="0" collapsed="false">
      <c r="B33" s="131" t="n">
        <v>501</v>
      </c>
      <c r="C33" s="157" t="n">
        <v>41849955.87</v>
      </c>
      <c r="D33" s="157"/>
      <c r="E33" s="157" t="n">
        <v>89274138.35</v>
      </c>
      <c r="F33" s="157"/>
      <c r="G33" s="157" t="n">
        <f aca="false">E33-C33</f>
        <v>47424182.48</v>
      </c>
      <c r="H33" s="159" t="n">
        <f aca="false">G33/C33*100</f>
        <v>113.319551942457</v>
      </c>
      <c r="I33" s="157"/>
      <c r="J33" s="157"/>
    </row>
    <row r="34" customFormat="false" ht="15" hidden="false" customHeight="false" outlineLevel="0" collapsed="false">
      <c r="B34" s="131" t="n">
        <v>502</v>
      </c>
      <c r="C34" s="157" t="n">
        <v>227946211.01</v>
      </c>
      <c r="D34" s="157"/>
      <c r="E34" s="157" t="n">
        <v>32467739.82</v>
      </c>
      <c r="F34" s="157"/>
      <c r="G34" s="157" t="n">
        <f aca="false">E34-C34</f>
        <v>-195478471.19</v>
      </c>
      <c r="H34" s="159" t="n">
        <f aca="false">G34/C34*100</f>
        <v>-85.756402935526</v>
      </c>
      <c r="I34" s="157"/>
      <c r="J34" s="157"/>
    </row>
    <row r="35" customFormat="false" ht="15" hidden="false" customHeight="false" outlineLevel="0" collapsed="false">
      <c r="B35" s="131" t="n">
        <v>503</v>
      </c>
      <c r="C35" s="157" t="n">
        <v>28601525.14</v>
      </c>
      <c r="D35" s="157"/>
      <c r="E35" s="157" t="n">
        <v>49316988.46</v>
      </c>
      <c r="F35" s="157"/>
      <c r="G35" s="157" t="n">
        <f aca="false">E35-C35</f>
        <v>20715463.32</v>
      </c>
      <c r="H35" s="159" t="n">
        <f aca="false">G35/C35*100</f>
        <v>72.4278276022032</v>
      </c>
      <c r="I35" s="157"/>
      <c r="J35" s="157"/>
    </row>
    <row r="36" customFormat="false" ht="15" hidden="false" customHeight="false" outlineLevel="0" collapsed="false">
      <c r="B36" s="131" t="n">
        <v>505</v>
      </c>
      <c r="C36" s="157" t="n">
        <v>16745515.28</v>
      </c>
      <c r="D36" s="157"/>
      <c r="E36" s="157" t="n">
        <v>17191587.35</v>
      </c>
      <c r="F36" s="157"/>
      <c r="G36" s="157" t="n">
        <f aca="false">E36-C36</f>
        <v>446072.070000002</v>
      </c>
      <c r="H36" s="159" t="n">
        <f aca="false">G36/C36*100</f>
        <v>2.6638300616092</v>
      </c>
      <c r="I36" s="157"/>
      <c r="J36" s="157"/>
    </row>
    <row r="37" customFormat="false" ht="15" hidden="false" customHeight="false" outlineLevel="0" collapsed="false">
      <c r="C37" s="157" t="n">
        <f aca="false">SUM(C33:C36)</f>
        <v>315143207.3</v>
      </c>
      <c r="D37" s="157" t="n">
        <f aca="false">SUM(D33:D36)</f>
        <v>0</v>
      </c>
      <c r="E37" s="157" t="n">
        <f aca="false">SUM(E33:E36)</f>
        <v>188250453.98</v>
      </c>
      <c r="F37" s="157" t="n">
        <f aca="false">SUM(F33:F36)</f>
        <v>0</v>
      </c>
      <c r="G37" s="157" t="n">
        <f aca="false">SUM(G33:G36)</f>
        <v>-126892753.32</v>
      </c>
      <c r="H37" s="159" t="n">
        <f aca="false">G37/C37*100</f>
        <v>-40.2651081732518</v>
      </c>
      <c r="I37" s="157"/>
      <c r="J37" s="157"/>
    </row>
    <row r="38" customFormat="false" ht="15" hidden="false" customHeight="false" outlineLevel="0" collapsed="false">
      <c r="C38" s="157"/>
      <c r="D38" s="157"/>
      <c r="E38" s="157"/>
      <c r="F38" s="157"/>
      <c r="G38" s="157"/>
      <c r="H38" s="159"/>
      <c r="I38" s="157"/>
      <c r="J38" s="157"/>
    </row>
    <row r="39" customFormat="false" ht="15" hidden="false" customHeight="false" outlineLevel="0" collapsed="false">
      <c r="B39" s="131" t="n">
        <v>701</v>
      </c>
      <c r="C39" s="157" t="n">
        <v>213769740.81</v>
      </c>
      <c r="D39" s="157"/>
      <c r="E39" s="157" t="n">
        <v>216685437</v>
      </c>
      <c r="F39" s="157"/>
      <c r="G39" s="157" t="n">
        <f aca="false">E39-C39</f>
        <v>2915696.19</v>
      </c>
      <c r="H39" s="159" t="n">
        <f aca="false">G39/C39*100</f>
        <v>1.3639424265343</v>
      </c>
      <c r="I39" s="157"/>
      <c r="J39" s="157"/>
      <c r="K39" s="157"/>
      <c r="L39" s="157"/>
      <c r="M39" s="89"/>
      <c r="N39" s="89"/>
    </row>
    <row r="40" customFormat="false" ht="15" hidden="false" customHeight="false" outlineLevel="0" collapsed="false">
      <c r="B40" s="131" t="n">
        <v>702</v>
      </c>
      <c r="C40" s="157" t="n">
        <v>225563449.66</v>
      </c>
      <c r="D40" s="157"/>
      <c r="E40" s="157" t="n">
        <v>184013813</v>
      </c>
      <c r="F40" s="157"/>
      <c r="G40" s="157" t="n">
        <f aca="false">E40-C40</f>
        <v>-41549636.66</v>
      </c>
      <c r="H40" s="159" t="n">
        <f aca="false">G40/C40*100</f>
        <v>-18.4203764938997</v>
      </c>
      <c r="I40" s="157"/>
      <c r="J40" s="157"/>
      <c r="K40" s="157"/>
      <c r="L40" s="157"/>
      <c r="M40" s="89"/>
      <c r="N40" s="89"/>
    </row>
    <row r="41" customFormat="false" ht="15" hidden="false" customHeight="false" outlineLevel="0" collapsed="false">
      <c r="B41" s="131" t="n">
        <v>703</v>
      </c>
      <c r="C41" s="157" t="n">
        <v>35774718.48</v>
      </c>
      <c r="D41" s="157"/>
      <c r="E41" s="157" t="n">
        <v>30498299.9</v>
      </c>
      <c r="F41" s="157"/>
      <c r="G41" s="157" t="n">
        <f aca="false">E41-C41</f>
        <v>-5276418.58</v>
      </c>
      <c r="H41" s="159" t="n">
        <f aca="false">G41/C41*100</f>
        <v>-14.7490149585658</v>
      </c>
      <c r="I41" s="157"/>
      <c r="J41" s="157"/>
      <c r="K41" s="157"/>
      <c r="L41" s="157"/>
      <c r="M41" s="89"/>
      <c r="N41" s="89"/>
    </row>
    <row r="42" customFormat="false" ht="15" hidden="false" customHeight="false" outlineLevel="0" collapsed="false">
      <c r="B42" s="131" t="n">
        <v>705</v>
      </c>
      <c r="C42" s="157" t="n">
        <v>155000</v>
      </c>
      <c r="D42" s="157"/>
      <c r="E42" s="157" t="n">
        <v>115000</v>
      </c>
      <c r="F42" s="157"/>
      <c r="G42" s="157" t="n">
        <f aca="false">E42-C42</f>
        <v>-40000</v>
      </c>
      <c r="H42" s="159" t="n">
        <f aca="false">G42/C42*100</f>
        <v>-25.8064516129032</v>
      </c>
      <c r="I42" s="157"/>
      <c r="J42" s="157"/>
      <c r="K42" s="157"/>
      <c r="L42" s="157"/>
      <c r="M42" s="89"/>
      <c r="N42" s="89"/>
    </row>
    <row r="43" customFormat="false" ht="15" hidden="false" customHeight="false" outlineLevel="0" collapsed="false">
      <c r="B43" s="131" t="n">
        <v>707</v>
      </c>
      <c r="C43" s="157" t="n">
        <v>58828575.28</v>
      </c>
      <c r="D43" s="157"/>
      <c r="E43" s="157" t="n">
        <v>50471423.75</v>
      </c>
      <c r="F43" s="157"/>
      <c r="G43" s="157" t="n">
        <f aca="false">E43-C43</f>
        <v>-8357151.53</v>
      </c>
      <c r="H43" s="159" t="n">
        <f aca="false">G43/C43*100</f>
        <v>-14.2059390189604</v>
      </c>
      <c r="I43" s="157"/>
      <c r="J43" s="157"/>
      <c r="K43" s="157"/>
      <c r="L43" s="157"/>
      <c r="M43" s="89"/>
      <c r="N43" s="89"/>
    </row>
    <row r="44" customFormat="false" ht="15" hidden="false" customHeight="false" outlineLevel="0" collapsed="false">
      <c r="B44" s="131" t="n">
        <v>709</v>
      </c>
      <c r="C44" s="157" t="n">
        <v>16714410.43</v>
      </c>
      <c r="D44" s="157"/>
      <c r="E44" s="157" t="n">
        <v>17822267</v>
      </c>
      <c r="F44" s="157"/>
      <c r="G44" s="157" t="n">
        <f aca="false">E44-C44</f>
        <v>1107856.57</v>
      </c>
      <c r="H44" s="159" t="n">
        <f aca="false">G44/C44*100</f>
        <v>6.6281522440753</v>
      </c>
      <c r="I44" s="157"/>
      <c r="J44" s="157"/>
      <c r="K44" s="157"/>
      <c r="L44" s="157"/>
      <c r="M44" s="89"/>
      <c r="N44" s="89"/>
    </row>
    <row r="45" customFormat="false" ht="15" hidden="false" customHeight="false" outlineLevel="0" collapsed="false">
      <c r="C45" s="157" t="n">
        <f aca="false">SUM(C39:C44)</f>
        <v>550805894.66</v>
      </c>
      <c r="D45" s="157" t="n">
        <f aca="false">SUM(D39:D44)</f>
        <v>0</v>
      </c>
      <c r="E45" s="157" t="n">
        <f aca="false">SUM(E39:E44)</f>
        <v>499606240.65</v>
      </c>
      <c r="F45" s="157" t="n">
        <f aca="false">SUM(F39:F44)</f>
        <v>0</v>
      </c>
      <c r="G45" s="157" t="n">
        <f aca="false">SUM(G39:G44)</f>
        <v>-51199654.01</v>
      </c>
      <c r="H45" s="159" t="n">
        <f aca="false">G45/C45*100</f>
        <v>-9.29540778455256</v>
      </c>
      <c r="I45" s="157"/>
      <c r="J45" s="157"/>
      <c r="K45" s="157"/>
      <c r="L45" s="157"/>
      <c r="M45" s="89"/>
      <c r="N45" s="89"/>
    </row>
    <row r="46" customFormat="false" ht="15" hidden="false" customHeight="false" outlineLevel="0" collapsed="false">
      <c r="C46" s="1" t="n">
        <v>550805894.66</v>
      </c>
      <c r="D46" s="157"/>
      <c r="E46" s="157" t="n">
        <v>499606240.65</v>
      </c>
      <c r="F46" s="157"/>
      <c r="G46" s="157"/>
      <c r="H46" s="157"/>
      <c r="I46" s="157"/>
      <c r="J46" s="157"/>
      <c r="K46" s="157"/>
      <c r="L46" s="157"/>
      <c r="M46" s="89"/>
      <c r="N46" s="89"/>
    </row>
    <row r="47" customFormat="false" ht="15" hidden="false" customHeight="false" outlineLevel="0" collapsed="false">
      <c r="C47" s="157" t="n">
        <f aca="false">C45-C46</f>
        <v>0</v>
      </c>
      <c r="D47" s="157"/>
      <c r="E47" s="157" t="n">
        <f aca="false">E45-E46</f>
        <v>0</v>
      </c>
      <c r="F47" s="157"/>
      <c r="G47" s="157"/>
      <c r="H47" s="157"/>
      <c r="I47" s="157"/>
      <c r="J47" s="157"/>
      <c r="K47" s="157"/>
      <c r="L47" s="157"/>
      <c r="M47" s="89"/>
      <c r="N47" s="89"/>
    </row>
    <row r="48" customFormat="false" ht="15" hidden="false" customHeight="false" outlineLevel="0" collapsed="false"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89"/>
      <c r="N48" s="89"/>
    </row>
    <row r="49" customFormat="false" ht="15" hidden="false" customHeight="false" outlineLevel="0" collapsed="false">
      <c r="B49" s="131" t="s">
        <v>143</v>
      </c>
      <c r="C49" s="157"/>
      <c r="D49" s="157"/>
      <c r="E49" s="157" t="n">
        <v>883683673.08</v>
      </c>
      <c r="F49" s="157" t="n">
        <f aca="false">E49/E22*100</f>
        <v>44.6186491766612</v>
      </c>
      <c r="G49" s="157" t="n">
        <v>795151726.85</v>
      </c>
      <c r="H49" s="157" t="n">
        <f aca="false">G49/G22*100</f>
        <v>45.9966581474358</v>
      </c>
      <c r="I49" s="157" t="n">
        <v>752713063.67</v>
      </c>
      <c r="J49" s="157" t="n">
        <f aca="false">I49/I22*100</f>
        <v>41.4268021237761</v>
      </c>
      <c r="K49" s="157" t="n">
        <f aca="false">(F49+H49+J49)/3</f>
        <v>44.0140364826244</v>
      </c>
      <c r="L49" s="157"/>
      <c r="M49" s="89"/>
      <c r="N49" s="89"/>
    </row>
    <row r="50" customFormat="false" ht="15" hidden="false" customHeight="false" outlineLevel="0" collapsed="false"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89"/>
      <c r="N50" s="89"/>
    </row>
    <row r="1048576" customFormat="false" ht="12.8" hidden="false" customHeight="true" outlineLevel="0" collapsed="false"/>
  </sheetData>
  <mergeCells count="14">
    <mergeCell ref="A1:L1"/>
    <mergeCell ref="A2:L2"/>
    <mergeCell ref="A3:L3"/>
    <mergeCell ref="A5:L5"/>
    <mergeCell ref="G6:H6"/>
    <mergeCell ref="I6:J6"/>
    <mergeCell ref="A7:A9"/>
    <mergeCell ref="B7:B9"/>
    <mergeCell ref="C7:D8"/>
    <mergeCell ref="E7:J7"/>
    <mergeCell ref="K7:L8"/>
    <mergeCell ref="E8:F8"/>
    <mergeCell ref="G8:H8"/>
    <mergeCell ref="I8:J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ColWidth="9.13671875" defaultRowHeight="15" customHeight="true" zeroHeight="false" outlineLevelRow="0" outlineLevelCol="0"/>
  <cols>
    <col collapsed="false" customWidth="true" hidden="false" outlineLevel="0" max="1" min="1" style="130" width="7.09"/>
    <col collapsed="false" customWidth="true" hidden="false" outlineLevel="0" max="2" min="2" style="131" width="26.71"/>
    <col collapsed="false" customWidth="true" hidden="false" outlineLevel="0" max="3" min="3" style="131" width="15.88"/>
    <col collapsed="false" customWidth="true" hidden="false" outlineLevel="0" max="4" min="4" style="131" width="5.28"/>
    <col collapsed="false" customWidth="true" hidden="false" outlineLevel="0" max="5" min="5" style="131" width="15.42"/>
    <col collapsed="false" customWidth="true" hidden="false" outlineLevel="0" max="6" min="6" style="131" width="5.14"/>
    <col collapsed="false" customWidth="true" hidden="false" outlineLevel="0" max="7" min="7" style="131" width="14.47"/>
    <col collapsed="false" customWidth="true" hidden="false" outlineLevel="0" max="8" min="8" style="131" width="4.71"/>
    <col collapsed="false" customWidth="true" hidden="false" outlineLevel="0" max="9" min="9" style="131" width="14.74"/>
    <col collapsed="false" customWidth="true" hidden="false" outlineLevel="0" max="10" min="10" style="131" width="4.57"/>
    <col collapsed="false" customWidth="true" hidden="false" outlineLevel="0" max="11" min="11" style="131" width="12.86"/>
    <col collapsed="false" customWidth="true" hidden="false" outlineLevel="0" max="12" min="12" style="131" width="4.71"/>
    <col collapsed="false" customWidth="false" hidden="false" outlineLevel="0" max="13" min="13" style="1" width="9.13"/>
    <col collapsed="false" customWidth="true" hidden="false" outlineLevel="0" max="14" min="14" style="1" width="15.88"/>
    <col collapsed="false" customWidth="true" hidden="false" outlineLevel="0" max="15" min="15" style="1" width="11.57"/>
    <col collapsed="false" customWidth="false" hidden="false" outlineLevel="0" max="257" min="16" style="1" width="9.13"/>
    <col collapsed="false" customWidth="true" hidden="false" outlineLevel="0" max="258" min="258" style="1" width="19.31"/>
    <col collapsed="false" customWidth="true" hidden="false" outlineLevel="0" max="259" min="259" style="1" width="10.58"/>
    <col collapsed="false" customWidth="true" hidden="false" outlineLevel="0" max="260" min="260" style="1" width="6.15"/>
    <col collapsed="false" customWidth="true" hidden="false" outlineLevel="0" max="261" min="261" style="1" width="11.43"/>
    <col collapsed="false" customWidth="true" hidden="false" outlineLevel="0" max="262" min="262" style="1" width="6.88"/>
    <col collapsed="false" customWidth="true" hidden="false" outlineLevel="0" max="263" min="263" style="1" width="9.59"/>
    <col collapsed="false" customWidth="true" hidden="false" outlineLevel="0" max="264" min="264" style="1" width="6.57"/>
    <col collapsed="false" customWidth="true" hidden="false" outlineLevel="0" max="265" min="265" style="1" width="10.58"/>
    <col collapsed="false" customWidth="true" hidden="false" outlineLevel="0" max="266" min="266" style="1" width="6.57"/>
    <col collapsed="false" customWidth="true" hidden="false" outlineLevel="0" max="267" min="267" style="1" width="12.15"/>
    <col collapsed="false" customWidth="false" hidden="false" outlineLevel="0" max="513" min="268" style="1" width="9.13"/>
    <col collapsed="false" customWidth="true" hidden="false" outlineLevel="0" max="514" min="514" style="1" width="19.31"/>
    <col collapsed="false" customWidth="true" hidden="false" outlineLevel="0" max="515" min="515" style="1" width="10.58"/>
    <col collapsed="false" customWidth="true" hidden="false" outlineLevel="0" max="516" min="516" style="1" width="6.15"/>
    <col collapsed="false" customWidth="true" hidden="false" outlineLevel="0" max="517" min="517" style="1" width="11.43"/>
    <col collapsed="false" customWidth="true" hidden="false" outlineLevel="0" max="518" min="518" style="1" width="6.88"/>
    <col collapsed="false" customWidth="true" hidden="false" outlineLevel="0" max="519" min="519" style="1" width="9.59"/>
    <col collapsed="false" customWidth="true" hidden="false" outlineLevel="0" max="520" min="520" style="1" width="6.57"/>
    <col collapsed="false" customWidth="true" hidden="false" outlineLevel="0" max="521" min="521" style="1" width="10.58"/>
    <col collapsed="false" customWidth="true" hidden="false" outlineLevel="0" max="522" min="522" style="1" width="6.57"/>
    <col collapsed="false" customWidth="true" hidden="false" outlineLevel="0" max="523" min="523" style="1" width="12.15"/>
    <col collapsed="false" customWidth="false" hidden="false" outlineLevel="0" max="769" min="524" style="1" width="9.13"/>
    <col collapsed="false" customWidth="true" hidden="false" outlineLevel="0" max="770" min="770" style="1" width="19.31"/>
    <col collapsed="false" customWidth="true" hidden="false" outlineLevel="0" max="771" min="771" style="1" width="10.58"/>
    <col collapsed="false" customWidth="true" hidden="false" outlineLevel="0" max="772" min="772" style="1" width="6.15"/>
    <col collapsed="false" customWidth="true" hidden="false" outlineLevel="0" max="773" min="773" style="1" width="11.43"/>
    <col collapsed="false" customWidth="true" hidden="false" outlineLevel="0" max="774" min="774" style="1" width="6.88"/>
    <col collapsed="false" customWidth="true" hidden="false" outlineLevel="0" max="775" min="775" style="1" width="9.59"/>
    <col collapsed="false" customWidth="true" hidden="false" outlineLevel="0" max="776" min="776" style="1" width="6.57"/>
    <col collapsed="false" customWidth="true" hidden="false" outlineLevel="0" max="777" min="777" style="1" width="10.58"/>
    <col collapsed="false" customWidth="true" hidden="false" outlineLevel="0" max="778" min="778" style="1" width="6.57"/>
    <col collapsed="false" customWidth="true" hidden="false" outlineLevel="0" max="779" min="779" style="1" width="12.15"/>
    <col collapsed="false" customWidth="false" hidden="false" outlineLevel="0" max="1024" min="780" style="1" width="9.13"/>
  </cols>
  <sheetData>
    <row r="1" customFormat="false" ht="15" hidden="false" customHeight="false" outlineLevel="0" collapsed="false">
      <c r="A1" s="132" t="s">
        <v>109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customFormat="false" ht="15.65" hidden="false" customHeight="true" outlineLevel="0" collapsed="false">
      <c r="A2" s="133" t="s">
        <v>104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customFormat="false" ht="23.85" hidden="false" customHeight="true" outlineLevel="0" collapsed="false">
      <c r="A3" s="134" t="s">
        <v>101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</row>
    <row r="4" customFormat="false" ht="15" hidden="false" customHeight="false" outlineLevel="0" collapsed="false"/>
    <row r="5" customFormat="false" ht="33" hidden="false" customHeight="true" outlineLevel="0" collapsed="false">
      <c r="A5" s="135" t="s">
        <v>110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</row>
    <row r="6" customFormat="false" ht="15" hidden="false" customHeight="false" outlineLevel="0" collapsed="false">
      <c r="G6" s="136"/>
      <c r="H6" s="136"/>
      <c r="I6" s="136"/>
      <c r="J6" s="136"/>
    </row>
    <row r="7" customFormat="false" ht="15" hidden="false" customHeight="true" outlineLevel="0" collapsed="false">
      <c r="A7" s="160" t="s">
        <v>111</v>
      </c>
      <c r="B7" s="161" t="s">
        <v>112</v>
      </c>
      <c r="C7" s="161" t="s">
        <v>11</v>
      </c>
      <c r="D7" s="161"/>
      <c r="E7" s="161" t="s">
        <v>105</v>
      </c>
      <c r="F7" s="161"/>
      <c r="G7" s="161"/>
      <c r="H7" s="161"/>
      <c r="I7" s="161"/>
      <c r="J7" s="161"/>
      <c r="K7" s="161" t="s">
        <v>114</v>
      </c>
      <c r="L7" s="161"/>
    </row>
    <row r="8" customFormat="false" ht="38.8" hidden="false" customHeight="true" outlineLevel="0" collapsed="false">
      <c r="A8" s="160"/>
      <c r="B8" s="161"/>
      <c r="C8" s="161"/>
      <c r="D8" s="161"/>
      <c r="E8" s="161" t="n">
        <f aca="false">'дох- Прил №1'!D8</f>
        <v>2026</v>
      </c>
      <c r="F8" s="161"/>
      <c r="G8" s="161" t="n">
        <f aca="false">'дох- Прил №1'!F8</f>
        <v>2027</v>
      </c>
      <c r="H8" s="161"/>
      <c r="I8" s="161" t="n">
        <f aca="false">'дох- Прил №1'!H8</f>
        <v>2028</v>
      </c>
      <c r="J8" s="161"/>
      <c r="K8" s="161"/>
      <c r="L8" s="161"/>
    </row>
    <row r="9" customFormat="false" ht="22.35" hidden="false" customHeight="false" outlineLevel="0" collapsed="false">
      <c r="A9" s="160"/>
      <c r="B9" s="161"/>
      <c r="C9" s="161" t="s">
        <v>65</v>
      </c>
      <c r="D9" s="161" t="s">
        <v>115</v>
      </c>
      <c r="E9" s="161" t="s">
        <v>65</v>
      </c>
      <c r="F9" s="161" t="s">
        <v>115</v>
      </c>
      <c r="G9" s="161" t="s">
        <v>65</v>
      </c>
      <c r="H9" s="161" t="s">
        <v>115</v>
      </c>
      <c r="I9" s="161" t="s">
        <v>65</v>
      </c>
      <c r="J9" s="161" t="s">
        <v>115</v>
      </c>
      <c r="K9" s="161" t="s">
        <v>65</v>
      </c>
      <c r="L9" s="161" t="s">
        <v>66</v>
      </c>
    </row>
    <row r="10" customFormat="false" ht="15" hidden="false" customHeight="false" outlineLevel="0" collapsed="false">
      <c r="A10" s="139" t="s">
        <v>117</v>
      </c>
      <c r="B10" s="140" t="n">
        <v>2</v>
      </c>
      <c r="C10" s="138" t="n">
        <v>3</v>
      </c>
      <c r="D10" s="138" t="n">
        <v>4</v>
      </c>
      <c r="E10" s="138" t="n">
        <v>5</v>
      </c>
      <c r="F10" s="138" t="n">
        <v>6</v>
      </c>
      <c r="G10" s="138" t="n">
        <v>7</v>
      </c>
      <c r="H10" s="138" t="n">
        <v>8</v>
      </c>
      <c r="I10" s="138" t="n">
        <v>9</v>
      </c>
      <c r="J10" s="138" t="n">
        <v>10</v>
      </c>
      <c r="K10" s="138" t="n">
        <v>11</v>
      </c>
      <c r="L10" s="141" t="n">
        <v>12</v>
      </c>
    </row>
    <row r="11" customFormat="false" ht="22.35" hidden="false" customHeight="false" outlineLevel="0" collapsed="false">
      <c r="A11" s="137" t="s">
        <v>118</v>
      </c>
      <c r="B11" s="142" t="s">
        <v>119</v>
      </c>
      <c r="C11" s="143" t="n">
        <f aca="false">'расх- разделы Прил 2'!C11</f>
        <v>126549085.13</v>
      </c>
      <c r="D11" s="144" t="n">
        <f aca="false">C11/$C$22*100</f>
        <v>5.23908480768616</v>
      </c>
      <c r="E11" s="145" t="n">
        <v>129177773.87</v>
      </c>
      <c r="F11" s="144" t="n">
        <f aca="false">E11/$E$22*100</f>
        <v>6.22917274477643</v>
      </c>
      <c r="G11" s="146" t="n">
        <v>121487175.27</v>
      </c>
      <c r="H11" s="144" t="n">
        <f aca="false">G11/$G$22*100</f>
        <v>6.93143523584516</v>
      </c>
      <c r="I11" s="146" t="n">
        <v>136547560.29</v>
      </c>
      <c r="J11" s="147" t="n">
        <f aca="false">I11/$I$22*100</f>
        <v>7.70136390695537</v>
      </c>
      <c r="K11" s="145" t="n">
        <f aca="false">E11-C11</f>
        <v>2628688.74000001</v>
      </c>
      <c r="L11" s="141" t="n">
        <f aca="false">E11/C11*100-100</f>
        <v>2.07720880581606</v>
      </c>
      <c r="M11" s="148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  <c r="IY11" s="25"/>
      <c r="IZ11" s="25"/>
      <c r="JA11" s="25"/>
      <c r="JB11" s="25"/>
      <c r="JC11" s="25"/>
      <c r="JD11" s="25"/>
      <c r="JE11" s="25"/>
      <c r="JF11" s="25"/>
      <c r="JG11" s="25"/>
      <c r="JH11" s="25"/>
      <c r="JI11" s="25"/>
      <c r="JJ11" s="25"/>
      <c r="JK11" s="25"/>
      <c r="JL11" s="25"/>
      <c r="JM11" s="25"/>
      <c r="JN11" s="25"/>
      <c r="JO11" s="25"/>
      <c r="JP11" s="25"/>
      <c r="JQ11" s="25"/>
      <c r="JR11" s="25"/>
      <c r="JS11" s="25"/>
      <c r="JT11" s="25"/>
      <c r="JU11" s="25"/>
      <c r="JV11" s="25"/>
      <c r="JW11" s="25"/>
      <c r="JX11" s="25"/>
      <c r="JY11" s="25"/>
      <c r="JZ11" s="25"/>
      <c r="KA11" s="25"/>
      <c r="KB11" s="25"/>
      <c r="KC11" s="25"/>
      <c r="KD11" s="25"/>
      <c r="KE11" s="25"/>
      <c r="KF11" s="25"/>
      <c r="KG11" s="25"/>
      <c r="KH11" s="25"/>
      <c r="KI11" s="25"/>
      <c r="KJ11" s="25"/>
      <c r="KK11" s="25"/>
      <c r="KL11" s="25"/>
      <c r="KM11" s="25"/>
      <c r="KN11" s="25"/>
      <c r="KO11" s="25"/>
      <c r="KP11" s="25"/>
      <c r="KQ11" s="25"/>
      <c r="KR11" s="25"/>
      <c r="KS11" s="25"/>
      <c r="KT11" s="25"/>
      <c r="KU11" s="25"/>
      <c r="KV11" s="25"/>
      <c r="KW11" s="25"/>
      <c r="KX11" s="25"/>
      <c r="KY11" s="25"/>
      <c r="KZ11" s="25"/>
      <c r="LA11" s="25"/>
      <c r="LB11" s="25"/>
      <c r="LC11" s="25"/>
      <c r="LD11" s="25"/>
      <c r="LE11" s="25"/>
      <c r="LF11" s="25"/>
      <c r="LG11" s="25"/>
      <c r="LH11" s="25"/>
      <c r="LI11" s="25"/>
      <c r="LJ11" s="25"/>
      <c r="LK11" s="25"/>
      <c r="LL11" s="25"/>
      <c r="LM11" s="25"/>
      <c r="LN11" s="25"/>
      <c r="LO11" s="25"/>
      <c r="LP11" s="25"/>
      <c r="LQ11" s="25"/>
      <c r="LR11" s="25"/>
      <c r="LS11" s="25"/>
      <c r="LT11" s="25"/>
      <c r="LU11" s="25"/>
      <c r="LV11" s="25"/>
      <c r="LW11" s="25"/>
      <c r="LX11" s="25"/>
      <c r="LY11" s="25"/>
      <c r="LZ11" s="25"/>
      <c r="MA11" s="25"/>
      <c r="MB11" s="25"/>
      <c r="MC11" s="25"/>
      <c r="MD11" s="25"/>
      <c r="ME11" s="25"/>
      <c r="MF11" s="25"/>
      <c r="MG11" s="25"/>
      <c r="MH11" s="25"/>
      <c r="MI11" s="25"/>
      <c r="MJ11" s="25"/>
      <c r="MK11" s="25"/>
      <c r="ML11" s="25"/>
      <c r="MM11" s="25"/>
      <c r="MN11" s="25"/>
      <c r="MO11" s="25"/>
      <c r="MP11" s="25"/>
      <c r="MQ11" s="25"/>
      <c r="MR11" s="25"/>
      <c r="MS11" s="25"/>
      <c r="MT11" s="25"/>
      <c r="MU11" s="25"/>
      <c r="MV11" s="25"/>
      <c r="MW11" s="25"/>
      <c r="MX11" s="25"/>
      <c r="MY11" s="25"/>
      <c r="MZ11" s="25"/>
      <c r="NA11" s="25"/>
      <c r="NB11" s="25"/>
      <c r="NC11" s="25"/>
      <c r="ND11" s="25"/>
      <c r="NE11" s="25"/>
      <c r="NF11" s="25"/>
      <c r="NG11" s="25"/>
      <c r="NH11" s="25"/>
      <c r="NI11" s="25"/>
      <c r="NJ11" s="25"/>
      <c r="NK11" s="25"/>
      <c r="NL11" s="25"/>
      <c r="NM11" s="25"/>
      <c r="NN11" s="25"/>
      <c r="NO11" s="25"/>
      <c r="NP11" s="25"/>
      <c r="NQ11" s="25"/>
      <c r="NR11" s="25"/>
      <c r="NS11" s="25"/>
      <c r="NT11" s="25"/>
      <c r="NU11" s="25"/>
      <c r="NV11" s="25"/>
      <c r="NW11" s="25"/>
      <c r="NX11" s="25"/>
      <c r="NY11" s="25"/>
      <c r="NZ11" s="25"/>
      <c r="OA11" s="25"/>
      <c r="OB11" s="25"/>
      <c r="OC11" s="25"/>
      <c r="OD11" s="25"/>
      <c r="OE11" s="25"/>
      <c r="OF11" s="25"/>
      <c r="OG11" s="25"/>
      <c r="OH11" s="25"/>
      <c r="OI11" s="25"/>
      <c r="OJ11" s="25"/>
      <c r="OK11" s="25"/>
      <c r="OL11" s="25"/>
      <c r="OM11" s="25"/>
      <c r="ON11" s="25"/>
      <c r="OO11" s="25"/>
      <c r="OP11" s="25"/>
      <c r="OQ11" s="25"/>
      <c r="OR11" s="25"/>
      <c r="OS11" s="25"/>
      <c r="OT11" s="25"/>
      <c r="OU11" s="25"/>
      <c r="OV11" s="25"/>
      <c r="OW11" s="25"/>
      <c r="OX11" s="25"/>
      <c r="OY11" s="25"/>
      <c r="OZ11" s="25"/>
      <c r="PA11" s="25"/>
      <c r="PB11" s="25"/>
      <c r="PC11" s="25"/>
      <c r="PD11" s="25"/>
      <c r="PE11" s="25"/>
      <c r="PF11" s="25"/>
      <c r="PG11" s="25"/>
      <c r="PH11" s="25"/>
      <c r="PI11" s="25"/>
      <c r="PJ11" s="25"/>
      <c r="PK11" s="25"/>
      <c r="PL11" s="25"/>
      <c r="PM11" s="25"/>
      <c r="PN11" s="25"/>
      <c r="PO11" s="25"/>
      <c r="PP11" s="25"/>
      <c r="PQ11" s="25"/>
      <c r="PR11" s="25"/>
      <c r="PS11" s="25"/>
      <c r="PT11" s="25"/>
      <c r="PU11" s="25"/>
      <c r="PV11" s="25"/>
      <c r="PW11" s="25"/>
      <c r="PX11" s="25"/>
      <c r="PY11" s="25"/>
      <c r="PZ11" s="25"/>
      <c r="QA11" s="25"/>
      <c r="QB11" s="25"/>
      <c r="QC11" s="25"/>
      <c r="QD11" s="25"/>
      <c r="QE11" s="25"/>
      <c r="QF11" s="25"/>
      <c r="QG11" s="25"/>
      <c r="QH11" s="25"/>
      <c r="QI11" s="25"/>
      <c r="QJ11" s="25"/>
      <c r="QK11" s="25"/>
      <c r="QL11" s="25"/>
      <c r="QM11" s="25"/>
      <c r="QN11" s="25"/>
      <c r="QO11" s="25"/>
      <c r="QP11" s="25"/>
      <c r="QQ11" s="25"/>
      <c r="QR11" s="25"/>
      <c r="QS11" s="25"/>
      <c r="QT11" s="25"/>
      <c r="QU11" s="25"/>
      <c r="QV11" s="25"/>
      <c r="QW11" s="25"/>
      <c r="QX11" s="25"/>
      <c r="QY11" s="25"/>
      <c r="QZ11" s="25"/>
      <c r="RA11" s="25"/>
      <c r="RB11" s="25"/>
      <c r="RC11" s="25"/>
      <c r="RD11" s="25"/>
      <c r="RE11" s="25"/>
      <c r="RF11" s="25"/>
      <c r="RG11" s="25"/>
      <c r="RH11" s="25"/>
      <c r="RI11" s="25"/>
      <c r="RJ11" s="25"/>
      <c r="RK11" s="25"/>
      <c r="RL11" s="25"/>
      <c r="RM11" s="25"/>
      <c r="RN11" s="25"/>
      <c r="RO11" s="25"/>
      <c r="RP11" s="25"/>
      <c r="RQ11" s="25"/>
      <c r="RR11" s="25"/>
      <c r="RS11" s="25"/>
      <c r="RT11" s="25"/>
      <c r="RU11" s="25"/>
      <c r="RV11" s="25"/>
      <c r="RW11" s="25"/>
      <c r="RX11" s="25"/>
      <c r="RY11" s="25"/>
      <c r="RZ11" s="25"/>
      <c r="SA11" s="25"/>
      <c r="SB11" s="25"/>
      <c r="SC11" s="25"/>
      <c r="SD11" s="25"/>
      <c r="SE11" s="25"/>
      <c r="SF11" s="25"/>
      <c r="SG11" s="25"/>
      <c r="SH11" s="25"/>
      <c r="SI11" s="25"/>
      <c r="SJ11" s="25"/>
      <c r="SK11" s="25"/>
      <c r="SL11" s="25"/>
      <c r="SM11" s="25"/>
      <c r="SN11" s="25"/>
      <c r="SO11" s="25"/>
      <c r="SP11" s="25"/>
      <c r="SQ11" s="25"/>
      <c r="SR11" s="25"/>
      <c r="SS11" s="25"/>
      <c r="ST11" s="25"/>
      <c r="SU11" s="25"/>
      <c r="SV11" s="25"/>
      <c r="SW11" s="25"/>
      <c r="SX11" s="25"/>
      <c r="SY11" s="25"/>
      <c r="SZ11" s="25"/>
      <c r="TA11" s="25"/>
      <c r="TB11" s="25"/>
      <c r="TC11" s="25"/>
      <c r="TD11" s="25"/>
      <c r="TE11" s="25"/>
      <c r="TF11" s="25"/>
      <c r="TG11" s="25"/>
      <c r="TH11" s="25"/>
      <c r="TI11" s="25"/>
      <c r="TJ11" s="25"/>
      <c r="TK11" s="25"/>
      <c r="TL11" s="25"/>
      <c r="TM11" s="25"/>
      <c r="TN11" s="25"/>
      <c r="TO11" s="25"/>
      <c r="TP11" s="25"/>
      <c r="TQ11" s="25"/>
      <c r="TR11" s="25"/>
      <c r="TS11" s="25"/>
      <c r="TT11" s="25"/>
      <c r="TU11" s="25"/>
      <c r="TV11" s="25"/>
      <c r="TW11" s="25"/>
      <c r="TX11" s="25"/>
      <c r="TY11" s="25"/>
      <c r="TZ11" s="25"/>
      <c r="UA11" s="25"/>
      <c r="UB11" s="25"/>
      <c r="UC11" s="25"/>
      <c r="UD11" s="25"/>
      <c r="UE11" s="25"/>
      <c r="UF11" s="25"/>
      <c r="UG11" s="25"/>
      <c r="UH11" s="25"/>
      <c r="UI11" s="25"/>
      <c r="UJ11" s="25"/>
      <c r="UK11" s="25"/>
      <c r="UL11" s="25"/>
      <c r="UM11" s="25"/>
      <c r="UN11" s="25"/>
      <c r="UO11" s="25"/>
      <c r="UP11" s="25"/>
      <c r="UQ11" s="25"/>
      <c r="UR11" s="25"/>
      <c r="US11" s="25"/>
      <c r="UT11" s="25"/>
      <c r="UU11" s="25"/>
      <c r="UV11" s="25"/>
      <c r="UW11" s="25"/>
      <c r="UX11" s="25"/>
      <c r="UY11" s="25"/>
      <c r="UZ11" s="25"/>
      <c r="VA11" s="25"/>
      <c r="VB11" s="25"/>
      <c r="VC11" s="25"/>
      <c r="VD11" s="25"/>
      <c r="VE11" s="25"/>
      <c r="VF11" s="25"/>
      <c r="VG11" s="25"/>
      <c r="VH11" s="25"/>
      <c r="VI11" s="25"/>
      <c r="VJ11" s="25"/>
      <c r="VK11" s="25"/>
      <c r="VL11" s="25"/>
      <c r="VM11" s="25"/>
      <c r="VN11" s="25"/>
      <c r="VO11" s="25"/>
      <c r="VP11" s="25"/>
      <c r="VQ11" s="25"/>
      <c r="VR11" s="25"/>
      <c r="VS11" s="25"/>
      <c r="VT11" s="25"/>
      <c r="VU11" s="25"/>
      <c r="VV11" s="25"/>
      <c r="VW11" s="25"/>
      <c r="VX11" s="25"/>
      <c r="VY11" s="25"/>
      <c r="VZ11" s="25"/>
      <c r="WA11" s="25"/>
      <c r="WB11" s="25"/>
      <c r="WC11" s="25"/>
      <c r="WD11" s="25"/>
      <c r="WE11" s="25"/>
      <c r="WF11" s="25"/>
      <c r="WG11" s="25"/>
      <c r="WH11" s="25"/>
      <c r="WI11" s="25"/>
      <c r="WJ11" s="25"/>
      <c r="WK11" s="25"/>
      <c r="WL11" s="25"/>
      <c r="WM11" s="25"/>
      <c r="WN11" s="25"/>
      <c r="WO11" s="25"/>
      <c r="WP11" s="25"/>
      <c r="WQ11" s="25"/>
      <c r="WR11" s="25"/>
      <c r="WS11" s="25"/>
      <c r="WT11" s="25"/>
      <c r="WU11" s="25"/>
      <c r="WV11" s="25"/>
      <c r="WW11" s="25"/>
      <c r="WX11" s="25"/>
      <c r="WY11" s="25"/>
      <c r="WZ11" s="25"/>
      <c r="XA11" s="25"/>
      <c r="XB11" s="25"/>
      <c r="XC11" s="25"/>
      <c r="XD11" s="25"/>
      <c r="XE11" s="25"/>
      <c r="XF11" s="25"/>
      <c r="XG11" s="25"/>
      <c r="XH11" s="25"/>
      <c r="XI11" s="25"/>
      <c r="XJ11" s="25"/>
      <c r="XK11" s="25"/>
      <c r="XL11" s="25"/>
      <c r="XM11" s="25"/>
      <c r="XN11" s="25"/>
      <c r="XO11" s="25"/>
      <c r="XP11" s="25"/>
      <c r="XQ11" s="25"/>
      <c r="XR11" s="25"/>
      <c r="XS11" s="25"/>
      <c r="XT11" s="25"/>
      <c r="XU11" s="25"/>
      <c r="XV11" s="25"/>
      <c r="XW11" s="25"/>
      <c r="XX11" s="25"/>
      <c r="XY11" s="25"/>
      <c r="XZ11" s="25"/>
      <c r="YA11" s="25"/>
      <c r="YB11" s="25"/>
      <c r="YC11" s="25"/>
      <c r="YD11" s="25"/>
      <c r="YE11" s="25"/>
      <c r="YF11" s="25"/>
      <c r="YG11" s="25"/>
      <c r="YH11" s="25"/>
      <c r="YI11" s="25"/>
      <c r="YJ11" s="25"/>
      <c r="YK11" s="25"/>
      <c r="YL11" s="25"/>
      <c r="YM11" s="25"/>
      <c r="YN11" s="25"/>
      <c r="YO11" s="25"/>
      <c r="YP11" s="25"/>
      <c r="YQ11" s="25"/>
      <c r="YR11" s="25"/>
      <c r="YS11" s="25"/>
      <c r="YT11" s="25"/>
      <c r="YU11" s="25"/>
      <c r="YV11" s="25"/>
      <c r="YW11" s="25"/>
      <c r="YX11" s="25"/>
      <c r="YY11" s="25"/>
      <c r="YZ11" s="25"/>
      <c r="ZA11" s="25"/>
      <c r="ZB11" s="25"/>
      <c r="ZC11" s="25"/>
      <c r="ZD11" s="25"/>
      <c r="ZE11" s="25"/>
      <c r="ZF11" s="25"/>
      <c r="ZG11" s="25"/>
      <c r="ZH11" s="25"/>
      <c r="ZI11" s="25"/>
      <c r="ZJ11" s="25"/>
      <c r="ZK11" s="25"/>
      <c r="ZL11" s="25"/>
      <c r="ZM11" s="25"/>
      <c r="ZN11" s="25"/>
      <c r="ZO11" s="25"/>
      <c r="ZP11" s="25"/>
      <c r="ZQ11" s="25"/>
      <c r="ZR11" s="25"/>
      <c r="ZS11" s="25"/>
      <c r="ZT11" s="25"/>
      <c r="ZU11" s="25"/>
      <c r="ZV11" s="25"/>
      <c r="ZW11" s="25"/>
      <c r="ZX11" s="25"/>
      <c r="ZY11" s="25"/>
      <c r="ZZ11" s="25"/>
      <c r="AAA11" s="25"/>
      <c r="AAB11" s="25"/>
      <c r="AAC11" s="25"/>
      <c r="AAD11" s="25"/>
      <c r="AAE11" s="25"/>
      <c r="AAF11" s="25"/>
      <c r="AAG11" s="25"/>
      <c r="AAH11" s="25"/>
      <c r="AAI11" s="25"/>
      <c r="AAJ11" s="25"/>
      <c r="AAK11" s="25"/>
      <c r="AAL11" s="25"/>
      <c r="AAM11" s="25"/>
      <c r="AAN11" s="25"/>
      <c r="AAO11" s="25"/>
      <c r="AAP11" s="25"/>
      <c r="AAQ11" s="25"/>
      <c r="AAR11" s="25"/>
      <c r="AAS11" s="25"/>
      <c r="AAT11" s="25"/>
      <c r="AAU11" s="25"/>
      <c r="AAV11" s="25"/>
      <c r="AAW11" s="25"/>
      <c r="AAX11" s="25"/>
      <c r="AAY11" s="25"/>
      <c r="AAZ11" s="25"/>
      <c r="ABA11" s="25"/>
      <c r="ABB11" s="25"/>
      <c r="ABC11" s="25"/>
      <c r="ABD11" s="25"/>
      <c r="ABE11" s="25"/>
      <c r="ABF11" s="25"/>
      <c r="ABG11" s="25"/>
      <c r="ABH11" s="25"/>
      <c r="ABI11" s="25"/>
      <c r="ABJ11" s="25"/>
      <c r="ABK11" s="25"/>
      <c r="ABL11" s="25"/>
      <c r="ABM11" s="25"/>
      <c r="ABN11" s="25"/>
      <c r="ABO11" s="25"/>
      <c r="ABP11" s="25"/>
      <c r="ABQ11" s="25"/>
      <c r="ABR11" s="25"/>
      <c r="ABS11" s="25"/>
      <c r="ABT11" s="25"/>
      <c r="ABU11" s="25"/>
      <c r="ABV11" s="25"/>
      <c r="ABW11" s="25"/>
      <c r="ABX11" s="25"/>
      <c r="ABY11" s="25"/>
      <c r="ABZ11" s="25"/>
      <c r="ACA11" s="25"/>
      <c r="ACB11" s="25"/>
      <c r="ACC11" s="25"/>
      <c r="ACD11" s="25"/>
      <c r="ACE11" s="25"/>
      <c r="ACF11" s="25"/>
      <c r="ACG11" s="25"/>
      <c r="ACH11" s="25"/>
      <c r="ACI11" s="25"/>
      <c r="ACJ11" s="25"/>
      <c r="ACK11" s="25"/>
      <c r="ACL11" s="25"/>
      <c r="ACM11" s="25"/>
      <c r="ACN11" s="25"/>
      <c r="ACO11" s="25"/>
      <c r="ACP11" s="25"/>
      <c r="ACQ11" s="25"/>
      <c r="ACR11" s="25"/>
      <c r="ACS11" s="25"/>
      <c r="ACT11" s="25"/>
      <c r="ACU11" s="25"/>
      <c r="ACV11" s="25"/>
      <c r="ACW11" s="25"/>
      <c r="ACX11" s="25"/>
      <c r="ACY11" s="25"/>
      <c r="ACZ11" s="25"/>
      <c r="ADA11" s="25"/>
      <c r="ADB11" s="25"/>
      <c r="ADC11" s="25"/>
      <c r="ADD11" s="25"/>
      <c r="ADE11" s="25"/>
      <c r="ADF11" s="25"/>
      <c r="ADG11" s="25"/>
      <c r="ADH11" s="25"/>
      <c r="ADI11" s="25"/>
      <c r="ADJ11" s="25"/>
      <c r="ADK11" s="25"/>
      <c r="ADL11" s="25"/>
      <c r="ADM11" s="25"/>
      <c r="ADN11" s="25"/>
      <c r="ADO11" s="25"/>
      <c r="ADP11" s="25"/>
      <c r="ADQ11" s="25"/>
      <c r="ADR11" s="25"/>
      <c r="ADS11" s="25"/>
      <c r="ADT11" s="25"/>
      <c r="ADU11" s="25"/>
      <c r="ADV11" s="25"/>
      <c r="ADW11" s="25"/>
      <c r="ADX11" s="25"/>
      <c r="ADY11" s="25"/>
      <c r="ADZ11" s="25"/>
      <c r="AEA11" s="25"/>
      <c r="AEB11" s="25"/>
      <c r="AEC11" s="25"/>
      <c r="AED11" s="25"/>
      <c r="AEE11" s="25"/>
      <c r="AEF11" s="25"/>
      <c r="AEG11" s="25"/>
      <c r="AEH11" s="25"/>
      <c r="AEI11" s="25"/>
      <c r="AEJ11" s="25"/>
      <c r="AEK11" s="25"/>
      <c r="AEL11" s="25"/>
      <c r="AEM11" s="25"/>
      <c r="AEN11" s="25"/>
      <c r="AEO11" s="25"/>
      <c r="AEP11" s="25"/>
      <c r="AEQ11" s="25"/>
      <c r="AER11" s="25"/>
      <c r="AES11" s="25"/>
      <c r="AET11" s="25"/>
      <c r="AEU11" s="25"/>
      <c r="AEV11" s="25"/>
      <c r="AEW11" s="25"/>
      <c r="AEX11" s="25"/>
      <c r="AEY11" s="25"/>
      <c r="AEZ11" s="25"/>
      <c r="AFA11" s="25"/>
      <c r="AFB11" s="25"/>
      <c r="AFC11" s="25"/>
      <c r="AFD11" s="25"/>
      <c r="AFE11" s="25"/>
      <c r="AFF11" s="25"/>
      <c r="AFG11" s="25"/>
      <c r="AFH11" s="25"/>
      <c r="AFI11" s="25"/>
      <c r="AFJ11" s="25"/>
      <c r="AFK11" s="25"/>
      <c r="AFL11" s="25"/>
      <c r="AFM11" s="25"/>
      <c r="AFN11" s="25"/>
      <c r="AFO11" s="25"/>
      <c r="AFP11" s="25"/>
      <c r="AFQ11" s="25"/>
      <c r="AFR11" s="25"/>
      <c r="AFS11" s="25"/>
      <c r="AFT11" s="25"/>
      <c r="AFU11" s="25"/>
      <c r="AFV11" s="25"/>
      <c r="AFW11" s="25"/>
      <c r="AFX11" s="25"/>
      <c r="AFY11" s="25"/>
      <c r="AFZ11" s="25"/>
      <c r="AGA11" s="25"/>
      <c r="AGB11" s="25"/>
      <c r="AGC11" s="25"/>
      <c r="AGD11" s="25"/>
      <c r="AGE11" s="25"/>
      <c r="AGF11" s="25"/>
      <c r="AGG11" s="25"/>
      <c r="AGH11" s="25"/>
      <c r="AGI11" s="25"/>
      <c r="AGJ11" s="25"/>
      <c r="AGK11" s="25"/>
      <c r="AGL11" s="25"/>
      <c r="AGM11" s="25"/>
      <c r="AGN11" s="25"/>
      <c r="AGO11" s="25"/>
      <c r="AGP11" s="25"/>
      <c r="AGQ11" s="25"/>
      <c r="AGR11" s="25"/>
      <c r="AGS11" s="25"/>
      <c r="AGT11" s="25"/>
      <c r="AGU11" s="25"/>
      <c r="AGV11" s="25"/>
      <c r="AGW11" s="25"/>
      <c r="AGX11" s="25"/>
      <c r="AGY11" s="25"/>
      <c r="AGZ11" s="25"/>
      <c r="AHA11" s="25"/>
      <c r="AHB11" s="25"/>
      <c r="AHC11" s="25"/>
      <c r="AHD11" s="25"/>
      <c r="AHE11" s="25"/>
      <c r="AHF11" s="25"/>
      <c r="AHG11" s="25"/>
      <c r="AHH11" s="25"/>
      <c r="AHI11" s="25"/>
      <c r="AHJ11" s="25"/>
      <c r="AHK11" s="25"/>
      <c r="AHL11" s="25"/>
      <c r="AHM11" s="25"/>
      <c r="AHN11" s="25"/>
      <c r="AHO11" s="25"/>
      <c r="AHP11" s="25"/>
      <c r="AHQ11" s="25"/>
      <c r="AHR11" s="25"/>
      <c r="AHS11" s="25"/>
      <c r="AHT11" s="25"/>
      <c r="AHU11" s="25"/>
      <c r="AHV11" s="25"/>
      <c r="AHW11" s="25"/>
      <c r="AHX11" s="25"/>
      <c r="AHY11" s="25"/>
      <c r="AHZ11" s="25"/>
      <c r="AIA11" s="25"/>
      <c r="AIB11" s="25"/>
      <c r="AIC11" s="25"/>
      <c r="AID11" s="25"/>
      <c r="AIE11" s="25"/>
      <c r="AIF11" s="25"/>
      <c r="AIG11" s="25"/>
      <c r="AIH11" s="25"/>
      <c r="AII11" s="25"/>
      <c r="AIJ11" s="25"/>
      <c r="AIK11" s="25"/>
      <c r="AIL11" s="25"/>
      <c r="AIM11" s="25"/>
      <c r="AIN11" s="25"/>
      <c r="AIO11" s="25"/>
      <c r="AIP11" s="25"/>
      <c r="AIQ11" s="25"/>
      <c r="AIR11" s="25"/>
      <c r="AIS11" s="25"/>
      <c r="AIT11" s="25"/>
      <c r="AIU11" s="25"/>
      <c r="AIV11" s="25"/>
      <c r="AIW11" s="25"/>
      <c r="AIX11" s="25"/>
      <c r="AIY11" s="25"/>
      <c r="AIZ11" s="25"/>
      <c r="AJA11" s="25"/>
      <c r="AJB11" s="25"/>
      <c r="AJC11" s="25"/>
      <c r="AJD11" s="25"/>
      <c r="AJE11" s="25"/>
      <c r="AJF11" s="25"/>
      <c r="AJG11" s="25"/>
      <c r="AJH11" s="25"/>
      <c r="AJI11" s="25"/>
      <c r="AJJ11" s="25"/>
      <c r="AJK11" s="25"/>
      <c r="AJL11" s="25"/>
      <c r="AJM11" s="25"/>
      <c r="AJN11" s="25"/>
      <c r="AJO11" s="25"/>
      <c r="AJP11" s="25"/>
      <c r="AJQ11" s="25"/>
      <c r="AJR11" s="25"/>
      <c r="AJS11" s="25"/>
      <c r="AJT11" s="25"/>
      <c r="AJU11" s="25"/>
      <c r="AJV11" s="25"/>
      <c r="AJW11" s="25"/>
      <c r="AJX11" s="25"/>
      <c r="AJY11" s="25"/>
      <c r="AJZ11" s="25"/>
      <c r="AKA11" s="25"/>
      <c r="AKB11" s="25"/>
      <c r="AKC11" s="25"/>
      <c r="AKD11" s="25"/>
      <c r="AKE11" s="25"/>
      <c r="AKF11" s="25"/>
      <c r="AKG11" s="25"/>
      <c r="AKH11" s="25"/>
      <c r="AKI11" s="25"/>
      <c r="AKJ11" s="25"/>
      <c r="AKK11" s="25"/>
      <c r="AKL11" s="25"/>
      <c r="AKM11" s="25"/>
      <c r="AKN11" s="25"/>
      <c r="AKO11" s="25"/>
      <c r="AKP11" s="25"/>
      <c r="AKQ11" s="25"/>
      <c r="AKR11" s="25"/>
      <c r="AKS11" s="25"/>
      <c r="AKT11" s="25"/>
      <c r="AKU11" s="25"/>
      <c r="AKV11" s="25"/>
      <c r="AKW11" s="25"/>
      <c r="AKX11" s="25"/>
      <c r="AKY11" s="25"/>
      <c r="AKZ11" s="25"/>
      <c r="ALA11" s="25"/>
      <c r="ALB11" s="25"/>
      <c r="ALC11" s="25"/>
      <c r="ALD11" s="25"/>
      <c r="ALE11" s="25"/>
      <c r="ALF11" s="25"/>
      <c r="ALG11" s="25"/>
      <c r="ALH11" s="25"/>
      <c r="ALI11" s="25"/>
      <c r="ALJ11" s="25"/>
      <c r="ALK11" s="25"/>
      <c r="ALL11" s="25"/>
      <c r="ALM11" s="25"/>
      <c r="ALN11" s="25"/>
      <c r="ALO11" s="25"/>
      <c r="ALP11" s="25"/>
      <c r="ALQ11" s="25"/>
      <c r="ALR11" s="25"/>
      <c r="ALS11" s="25"/>
      <c r="ALT11" s="25"/>
      <c r="ALU11" s="25"/>
      <c r="ALV11" s="25"/>
      <c r="ALW11" s="25"/>
      <c r="ALX11" s="25"/>
      <c r="ALY11" s="25"/>
      <c r="ALZ11" s="25"/>
      <c r="AMA11" s="25"/>
      <c r="AMB11" s="25"/>
      <c r="AMC11" s="25"/>
      <c r="AMD11" s="25"/>
      <c r="AME11" s="25"/>
      <c r="AMF11" s="25"/>
      <c r="AMG11" s="25"/>
      <c r="AMH11" s="25"/>
      <c r="AMI11" s="25"/>
      <c r="AMJ11" s="25"/>
    </row>
    <row r="12" customFormat="false" ht="43.25" hidden="false" customHeight="false" outlineLevel="0" collapsed="false">
      <c r="A12" s="137" t="s">
        <v>120</v>
      </c>
      <c r="B12" s="142" t="s">
        <v>121</v>
      </c>
      <c r="C12" s="143" t="n">
        <f aca="false">'расх- разделы Прил 2'!C12</f>
        <v>17009987.57</v>
      </c>
      <c r="D12" s="144" t="n">
        <f aca="false">C12/$C$22*100</f>
        <v>0.704207125364601</v>
      </c>
      <c r="E12" s="145" t="n">
        <v>17260566.48</v>
      </c>
      <c r="F12" s="144" t="n">
        <f aca="false">E12/$E$22*100</f>
        <v>0.832333977088203</v>
      </c>
      <c r="G12" s="146" t="n">
        <v>14317488.63</v>
      </c>
      <c r="H12" s="144" t="n">
        <f aca="false">G12/$G$22*100</f>
        <v>0.816882481284433</v>
      </c>
      <c r="I12" s="146" t="n">
        <v>14317488.63</v>
      </c>
      <c r="J12" s="147" t="n">
        <f aca="false">I12/$I$22*100</f>
        <v>0.80751490498363</v>
      </c>
      <c r="K12" s="145" t="n">
        <f aca="false">E12-C12</f>
        <v>250578.91</v>
      </c>
      <c r="L12" s="141" t="n">
        <f aca="false">E12/C12*100-100</f>
        <v>1.47312811939932</v>
      </c>
      <c r="M12" s="148"/>
    </row>
    <row r="13" customFormat="false" ht="15" hidden="false" customHeight="false" outlineLevel="0" collapsed="false">
      <c r="A13" s="137" t="s">
        <v>122</v>
      </c>
      <c r="B13" s="142" t="s">
        <v>123</v>
      </c>
      <c r="C13" s="143" t="n">
        <f aca="false">'расх- разделы Прил 2'!C13</f>
        <v>165657277.63</v>
      </c>
      <c r="D13" s="144" t="n">
        <f aca="false">C13/$C$22*100</f>
        <v>6.85814935463517</v>
      </c>
      <c r="E13" s="145" t="n">
        <v>160397988.75</v>
      </c>
      <c r="F13" s="144" t="n">
        <f aca="false">E13/$E$22*100</f>
        <v>7.73466479492024</v>
      </c>
      <c r="G13" s="146" t="n">
        <f aca="false">73175308.05+15000000</f>
        <v>88175308.05</v>
      </c>
      <c r="H13" s="144" t="n">
        <f aca="false">G13/$G$22*100</f>
        <v>5.03083091520522</v>
      </c>
      <c r="I13" s="146" t="n">
        <v>121763165.84</v>
      </c>
      <c r="J13" s="147" t="n">
        <f aca="false">I13/$I$22*100</f>
        <v>6.867515235023</v>
      </c>
      <c r="K13" s="145" t="n">
        <f aca="false">E13-C13</f>
        <v>-5259288.88</v>
      </c>
      <c r="L13" s="141" t="n">
        <f aca="false">E13/C13*100-100</f>
        <v>-3.17480098384011</v>
      </c>
      <c r="M13" s="148"/>
    </row>
    <row r="14" customFormat="false" ht="22.35" hidden="false" customHeight="false" outlineLevel="0" collapsed="false">
      <c r="A14" s="137" t="s">
        <v>124</v>
      </c>
      <c r="B14" s="142" t="s">
        <v>125</v>
      </c>
      <c r="C14" s="143" t="n">
        <f aca="false">'расх- разделы Прил 2'!C14+50000000</f>
        <v>740121307.57</v>
      </c>
      <c r="D14" s="144" t="n">
        <f aca="false">C14/$C$22*100</f>
        <v>30.6407454020826</v>
      </c>
      <c r="E14" s="145" t="n">
        <v>397929345.3</v>
      </c>
      <c r="F14" s="144" t="n">
        <f aca="false">E14/$E$22*100</f>
        <v>19.1888322412495</v>
      </c>
      <c r="G14" s="146" t="n">
        <v>146517269.2</v>
      </c>
      <c r="H14" s="144" t="n">
        <f aca="false">G14/$G$22*100</f>
        <v>8.35952404141111</v>
      </c>
      <c r="I14" s="146" t="n">
        <v>111434604.66</v>
      </c>
      <c r="J14" s="147" t="n">
        <f aca="false">I14/$I$22*100</f>
        <v>6.28497821924992</v>
      </c>
      <c r="K14" s="145" t="n">
        <f aca="false">E14-C14</f>
        <v>-342191962.27</v>
      </c>
      <c r="L14" s="141" t="n">
        <f aca="false">E14/C14*100-100</f>
        <v>-46.2345778685254</v>
      </c>
      <c r="M14" s="148"/>
      <c r="N14" s="162"/>
      <c r="O14" s="107"/>
    </row>
    <row r="15" customFormat="false" ht="22.35" hidden="false" customHeight="false" outlineLevel="0" collapsed="false">
      <c r="A15" s="137" t="s">
        <v>126</v>
      </c>
      <c r="B15" s="142" t="s">
        <v>127</v>
      </c>
      <c r="C15" s="143" t="n">
        <f aca="false">'расх- разделы Прил 2'!C15</f>
        <v>26180715.85</v>
      </c>
      <c r="D15" s="144" t="n">
        <f aca="false">C15/$C$22*100</f>
        <v>1.08387184722181</v>
      </c>
      <c r="E15" s="145" t="n">
        <v>13145171.05</v>
      </c>
      <c r="F15" s="144" t="n">
        <f aca="false">E15/$E$22*100</f>
        <v>0.633882585037337</v>
      </c>
      <c r="G15" s="146" t="n">
        <v>9744629.74</v>
      </c>
      <c r="H15" s="144" t="n">
        <f aca="false">G15/$G$22*100</f>
        <v>0.55597860259724</v>
      </c>
      <c r="I15" s="146" t="n">
        <v>1415767.2</v>
      </c>
      <c r="J15" s="147" t="n">
        <f aca="false">I15/$I$22*100</f>
        <v>0.0798501151655491</v>
      </c>
      <c r="K15" s="145" t="n">
        <f aca="false">E15-C15</f>
        <v>-13035544.8</v>
      </c>
      <c r="L15" s="141" t="n">
        <f aca="false">E15/C15*100-100</f>
        <v>-49.7906354993727</v>
      </c>
      <c r="M15" s="148"/>
      <c r="N15" s="162"/>
      <c r="O15" s="107"/>
    </row>
    <row r="16" customFormat="false" ht="15" hidden="false" customHeight="false" outlineLevel="0" collapsed="false">
      <c r="A16" s="137" t="s">
        <v>128</v>
      </c>
      <c r="B16" s="142" t="s">
        <v>129</v>
      </c>
      <c r="C16" s="143" t="n">
        <f aca="false">'расх- разделы Прил 2'!C16</f>
        <v>976409857.21</v>
      </c>
      <c r="D16" s="144" t="n">
        <f aca="false">C16/$C$22*100</f>
        <v>40.4230030089031</v>
      </c>
      <c r="E16" s="145" t="n">
        <v>1008938621.08</v>
      </c>
      <c r="F16" s="144" t="n">
        <f aca="false">E16/$E$22*100</f>
        <v>48.6527424284979</v>
      </c>
      <c r="G16" s="146" t="n">
        <v>1022062721.1</v>
      </c>
      <c r="H16" s="144" t="n">
        <f aca="false">G16/$G$22*100</f>
        <v>58.3136577382068</v>
      </c>
      <c r="I16" s="146" t="n">
        <v>1034975301.6</v>
      </c>
      <c r="J16" s="147" t="n">
        <f aca="false">I16/$I$22*100</f>
        <v>58.3732247973106</v>
      </c>
      <c r="K16" s="145" t="n">
        <f aca="false">E16-C16</f>
        <v>32528763.87</v>
      </c>
      <c r="L16" s="141" t="n">
        <f aca="false">E16/C16*100-100</f>
        <v>3.33146614915871</v>
      </c>
      <c r="M16" s="148"/>
      <c r="N16" s="162"/>
      <c r="O16" s="107"/>
    </row>
    <row r="17" customFormat="false" ht="22.35" hidden="false" customHeight="false" outlineLevel="0" collapsed="false">
      <c r="A17" s="137" t="s">
        <v>130</v>
      </c>
      <c r="B17" s="142" t="s">
        <v>131</v>
      </c>
      <c r="C17" s="143" t="n">
        <f aca="false">'расх- разделы Прил 2'!C17</f>
        <v>166427114.57</v>
      </c>
      <c r="D17" s="144" t="n">
        <f aca="false">C17/$C$22*100</f>
        <v>6.89002031610919</v>
      </c>
      <c r="E17" s="145" t="n">
        <v>151120581.34</v>
      </c>
      <c r="F17" s="144" t="n">
        <f aca="false">E17/$E$22*100</f>
        <v>7.28729237434642</v>
      </c>
      <c r="G17" s="146" t="n">
        <v>146242412.34</v>
      </c>
      <c r="H17" s="144" t="n">
        <f aca="false">G17/$G$22*100</f>
        <v>8.34384211844283</v>
      </c>
      <c r="I17" s="146" t="n">
        <v>146242412.34</v>
      </c>
      <c r="J17" s="147" t="n">
        <f aca="false">I17/$I$22*100</f>
        <v>8.24815934952916</v>
      </c>
      <c r="K17" s="145" t="n">
        <f aca="false">E17-C17</f>
        <v>-15306533.23</v>
      </c>
      <c r="L17" s="141" t="n">
        <f aca="false">E17/C17*100-100</f>
        <v>-9.19713910173093</v>
      </c>
      <c r="M17" s="148"/>
      <c r="N17" s="162"/>
      <c r="O17" s="107"/>
    </row>
    <row r="18" customFormat="false" ht="15" hidden="false" customHeight="false" outlineLevel="0" collapsed="false">
      <c r="A18" s="137" t="s">
        <v>132</v>
      </c>
      <c r="B18" s="142" t="s">
        <v>133</v>
      </c>
      <c r="C18" s="143" t="n">
        <f aca="false">'расх- разделы Прил 2'!C18</f>
        <v>80635683.06</v>
      </c>
      <c r="D18" s="144" t="n">
        <f aca="false">C18/$C$22*100</f>
        <v>3.33828712900662</v>
      </c>
      <c r="E18" s="145" t="n">
        <v>72799603.6</v>
      </c>
      <c r="F18" s="144" t="n">
        <f aca="false">E18/$E$22*100</f>
        <v>3.51052114454315</v>
      </c>
      <c r="G18" s="146" t="n">
        <v>71999905.67</v>
      </c>
      <c r="H18" s="144" t="n">
        <f aca="false">G18/$G$22*100</f>
        <v>4.10794540270955</v>
      </c>
      <c r="I18" s="146" t="n">
        <v>74182789.94</v>
      </c>
      <c r="J18" s="147" t="n">
        <f aca="false">I18/$I$22*100</f>
        <v>4.18395363306251</v>
      </c>
      <c r="K18" s="145" t="n">
        <f aca="false">E18-C18</f>
        <v>-7836079.46000001</v>
      </c>
      <c r="L18" s="141" t="n">
        <f aca="false">E18/C18*100-100</f>
        <v>-9.71788067345976</v>
      </c>
      <c r="M18" s="148"/>
    </row>
    <row r="19" customFormat="false" ht="22.35" hidden="false" customHeight="false" outlineLevel="0" collapsed="false">
      <c r="A19" s="137" t="s">
        <v>134</v>
      </c>
      <c r="B19" s="142" t="s">
        <v>135</v>
      </c>
      <c r="C19" s="143" t="n">
        <f aca="false">'расх- разделы Прил 2'!C19</f>
        <v>114290773.78</v>
      </c>
      <c r="D19" s="144" t="n">
        <f aca="false">C19/$C$22*100</f>
        <v>4.73159530117809</v>
      </c>
      <c r="E19" s="145" t="n">
        <v>120788300</v>
      </c>
      <c r="F19" s="144" t="n">
        <f aca="false">E19/$E$22*100</f>
        <v>5.82461799508234</v>
      </c>
      <c r="G19" s="146" t="n">
        <v>129972000</v>
      </c>
      <c r="H19" s="144" t="n">
        <f aca="false">G19/$G$22*100</f>
        <v>7.41553582483972</v>
      </c>
      <c r="I19" s="146" t="n">
        <v>129972000</v>
      </c>
      <c r="J19" s="147" t="n">
        <f aca="false">I19/$I$22*100</f>
        <v>7.33049838158191</v>
      </c>
      <c r="K19" s="145" t="n">
        <f aca="false">E19-C19</f>
        <v>6497526.22</v>
      </c>
      <c r="L19" s="141" t="n">
        <f aca="false">E19/C19*100-100</f>
        <v>5.68508376057299</v>
      </c>
      <c r="M19" s="148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  <c r="IX19" s="25"/>
      <c r="IY19" s="25"/>
      <c r="IZ19" s="25"/>
      <c r="JA19" s="25"/>
      <c r="JB19" s="25"/>
      <c r="JC19" s="25"/>
      <c r="JD19" s="25"/>
      <c r="JE19" s="25"/>
      <c r="JF19" s="25"/>
      <c r="JG19" s="25"/>
      <c r="JH19" s="25"/>
      <c r="JI19" s="25"/>
      <c r="JJ19" s="25"/>
      <c r="JK19" s="25"/>
      <c r="JL19" s="25"/>
      <c r="JM19" s="25"/>
      <c r="JN19" s="25"/>
      <c r="JO19" s="25"/>
      <c r="JP19" s="25"/>
      <c r="JQ19" s="25"/>
      <c r="JR19" s="25"/>
      <c r="JS19" s="25"/>
      <c r="JT19" s="25"/>
      <c r="JU19" s="25"/>
      <c r="JV19" s="25"/>
      <c r="JW19" s="25"/>
      <c r="JX19" s="25"/>
      <c r="JY19" s="25"/>
      <c r="JZ19" s="25"/>
      <c r="KA19" s="25"/>
      <c r="KB19" s="25"/>
      <c r="KC19" s="25"/>
      <c r="KD19" s="25"/>
      <c r="KE19" s="25"/>
      <c r="KF19" s="25"/>
      <c r="KG19" s="25"/>
      <c r="KH19" s="25"/>
      <c r="KI19" s="25"/>
      <c r="KJ19" s="25"/>
      <c r="KK19" s="25"/>
      <c r="KL19" s="25"/>
      <c r="KM19" s="25"/>
      <c r="KN19" s="25"/>
      <c r="KO19" s="25"/>
      <c r="KP19" s="25"/>
      <c r="KQ19" s="25"/>
      <c r="KR19" s="25"/>
      <c r="KS19" s="25"/>
      <c r="KT19" s="25"/>
      <c r="KU19" s="25"/>
      <c r="KV19" s="25"/>
      <c r="KW19" s="25"/>
      <c r="KX19" s="25"/>
      <c r="KY19" s="25"/>
      <c r="KZ19" s="25"/>
      <c r="LA19" s="25"/>
      <c r="LB19" s="25"/>
      <c r="LC19" s="25"/>
      <c r="LD19" s="25"/>
      <c r="LE19" s="25"/>
      <c r="LF19" s="25"/>
      <c r="LG19" s="25"/>
      <c r="LH19" s="25"/>
      <c r="LI19" s="25"/>
      <c r="LJ19" s="25"/>
      <c r="LK19" s="25"/>
      <c r="LL19" s="25"/>
      <c r="LM19" s="25"/>
      <c r="LN19" s="25"/>
      <c r="LO19" s="25"/>
      <c r="LP19" s="25"/>
      <c r="LQ19" s="25"/>
      <c r="LR19" s="25"/>
      <c r="LS19" s="25"/>
      <c r="LT19" s="25"/>
      <c r="LU19" s="25"/>
      <c r="LV19" s="25"/>
      <c r="LW19" s="25"/>
      <c r="LX19" s="25"/>
      <c r="LY19" s="25"/>
      <c r="LZ19" s="25"/>
      <c r="MA19" s="25"/>
      <c r="MB19" s="25"/>
      <c r="MC19" s="25"/>
      <c r="MD19" s="25"/>
      <c r="ME19" s="25"/>
      <c r="MF19" s="25"/>
      <c r="MG19" s="25"/>
      <c r="MH19" s="25"/>
      <c r="MI19" s="25"/>
      <c r="MJ19" s="25"/>
      <c r="MK19" s="25"/>
      <c r="ML19" s="25"/>
      <c r="MM19" s="25"/>
      <c r="MN19" s="25"/>
      <c r="MO19" s="25"/>
      <c r="MP19" s="25"/>
      <c r="MQ19" s="25"/>
      <c r="MR19" s="25"/>
      <c r="MS19" s="25"/>
      <c r="MT19" s="25"/>
      <c r="MU19" s="25"/>
      <c r="MV19" s="25"/>
      <c r="MW19" s="25"/>
      <c r="MX19" s="25"/>
      <c r="MY19" s="25"/>
      <c r="MZ19" s="25"/>
      <c r="NA19" s="25"/>
      <c r="NB19" s="25"/>
      <c r="NC19" s="25"/>
      <c r="ND19" s="25"/>
      <c r="NE19" s="25"/>
      <c r="NF19" s="25"/>
      <c r="NG19" s="25"/>
      <c r="NH19" s="25"/>
      <c r="NI19" s="25"/>
      <c r="NJ19" s="25"/>
      <c r="NK19" s="25"/>
      <c r="NL19" s="25"/>
      <c r="NM19" s="25"/>
      <c r="NN19" s="25"/>
      <c r="NO19" s="25"/>
      <c r="NP19" s="25"/>
      <c r="NQ19" s="25"/>
      <c r="NR19" s="25"/>
      <c r="NS19" s="25"/>
      <c r="NT19" s="25"/>
      <c r="NU19" s="25"/>
      <c r="NV19" s="25"/>
      <c r="NW19" s="25"/>
      <c r="NX19" s="25"/>
      <c r="NY19" s="25"/>
      <c r="NZ19" s="25"/>
      <c r="OA19" s="25"/>
      <c r="OB19" s="25"/>
      <c r="OC19" s="25"/>
      <c r="OD19" s="25"/>
      <c r="OE19" s="25"/>
      <c r="OF19" s="25"/>
      <c r="OG19" s="25"/>
      <c r="OH19" s="25"/>
      <c r="OI19" s="25"/>
      <c r="OJ19" s="25"/>
      <c r="OK19" s="25"/>
      <c r="OL19" s="25"/>
      <c r="OM19" s="25"/>
      <c r="ON19" s="25"/>
      <c r="OO19" s="25"/>
      <c r="OP19" s="25"/>
      <c r="OQ19" s="25"/>
      <c r="OR19" s="25"/>
      <c r="OS19" s="25"/>
      <c r="OT19" s="25"/>
      <c r="OU19" s="25"/>
      <c r="OV19" s="25"/>
      <c r="OW19" s="25"/>
      <c r="OX19" s="25"/>
      <c r="OY19" s="25"/>
      <c r="OZ19" s="25"/>
      <c r="PA19" s="25"/>
      <c r="PB19" s="25"/>
      <c r="PC19" s="25"/>
      <c r="PD19" s="25"/>
      <c r="PE19" s="25"/>
      <c r="PF19" s="25"/>
      <c r="PG19" s="25"/>
      <c r="PH19" s="25"/>
      <c r="PI19" s="25"/>
      <c r="PJ19" s="25"/>
      <c r="PK19" s="25"/>
      <c r="PL19" s="25"/>
      <c r="PM19" s="25"/>
      <c r="PN19" s="25"/>
      <c r="PO19" s="25"/>
      <c r="PP19" s="25"/>
      <c r="PQ19" s="25"/>
      <c r="PR19" s="25"/>
      <c r="PS19" s="25"/>
      <c r="PT19" s="25"/>
      <c r="PU19" s="25"/>
      <c r="PV19" s="25"/>
      <c r="PW19" s="25"/>
      <c r="PX19" s="25"/>
      <c r="PY19" s="25"/>
      <c r="PZ19" s="25"/>
      <c r="QA19" s="25"/>
      <c r="QB19" s="25"/>
      <c r="QC19" s="25"/>
      <c r="QD19" s="25"/>
      <c r="QE19" s="25"/>
      <c r="QF19" s="25"/>
      <c r="QG19" s="25"/>
      <c r="QH19" s="25"/>
      <c r="QI19" s="25"/>
      <c r="QJ19" s="25"/>
      <c r="QK19" s="25"/>
      <c r="QL19" s="25"/>
      <c r="QM19" s="25"/>
      <c r="QN19" s="25"/>
      <c r="QO19" s="25"/>
      <c r="QP19" s="25"/>
      <c r="QQ19" s="25"/>
      <c r="QR19" s="25"/>
      <c r="QS19" s="25"/>
      <c r="QT19" s="25"/>
      <c r="QU19" s="25"/>
      <c r="QV19" s="25"/>
      <c r="QW19" s="25"/>
      <c r="QX19" s="25"/>
      <c r="QY19" s="25"/>
      <c r="QZ19" s="25"/>
      <c r="RA19" s="25"/>
      <c r="RB19" s="25"/>
      <c r="RC19" s="25"/>
      <c r="RD19" s="25"/>
      <c r="RE19" s="25"/>
      <c r="RF19" s="25"/>
      <c r="RG19" s="25"/>
      <c r="RH19" s="25"/>
      <c r="RI19" s="25"/>
      <c r="RJ19" s="25"/>
      <c r="RK19" s="25"/>
      <c r="RL19" s="25"/>
      <c r="RM19" s="25"/>
      <c r="RN19" s="25"/>
      <c r="RO19" s="25"/>
      <c r="RP19" s="25"/>
      <c r="RQ19" s="25"/>
      <c r="RR19" s="25"/>
      <c r="RS19" s="25"/>
      <c r="RT19" s="25"/>
      <c r="RU19" s="25"/>
      <c r="RV19" s="25"/>
      <c r="RW19" s="25"/>
      <c r="RX19" s="25"/>
      <c r="RY19" s="25"/>
      <c r="RZ19" s="25"/>
      <c r="SA19" s="25"/>
      <c r="SB19" s="25"/>
      <c r="SC19" s="25"/>
      <c r="SD19" s="25"/>
      <c r="SE19" s="25"/>
      <c r="SF19" s="25"/>
      <c r="SG19" s="25"/>
      <c r="SH19" s="25"/>
      <c r="SI19" s="25"/>
      <c r="SJ19" s="25"/>
      <c r="SK19" s="25"/>
      <c r="SL19" s="25"/>
      <c r="SM19" s="25"/>
      <c r="SN19" s="25"/>
      <c r="SO19" s="25"/>
      <c r="SP19" s="25"/>
      <c r="SQ19" s="25"/>
      <c r="SR19" s="25"/>
      <c r="SS19" s="25"/>
      <c r="ST19" s="25"/>
      <c r="SU19" s="25"/>
      <c r="SV19" s="25"/>
      <c r="SW19" s="25"/>
      <c r="SX19" s="25"/>
      <c r="SY19" s="25"/>
      <c r="SZ19" s="25"/>
      <c r="TA19" s="25"/>
      <c r="TB19" s="25"/>
      <c r="TC19" s="25"/>
      <c r="TD19" s="25"/>
      <c r="TE19" s="25"/>
      <c r="TF19" s="25"/>
      <c r="TG19" s="25"/>
      <c r="TH19" s="25"/>
      <c r="TI19" s="25"/>
      <c r="TJ19" s="25"/>
      <c r="TK19" s="25"/>
      <c r="TL19" s="25"/>
      <c r="TM19" s="25"/>
      <c r="TN19" s="25"/>
      <c r="TO19" s="25"/>
      <c r="TP19" s="25"/>
      <c r="TQ19" s="25"/>
      <c r="TR19" s="25"/>
      <c r="TS19" s="25"/>
      <c r="TT19" s="25"/>
      <c r="TU19" s="25"/>
      <c r="TV19" s="25"/>
      <c r="TW19" s="25"/>
      <c r="TX19" s="25"/>
      <c r="TY19" s="25"/>
      <c r="TZ19" s="25"/>
      <c r="UA19" s="25"/>
      <c r="UB19" s="25"/>
      <c r="UC19" s="25"/>
      <c r="UD19" s="25"/>
      <c r="UE19" s="25"/>
      <c r="UF19" s="25"/>
      <c r="UG19" s="25"/>
      <c r="UH19" s="25"/>
      <c r="UI19" s="25"/>
      <c r="UJ19" s="25"/>
      <c r="UK19" s="25"/>
      <c r="UL19" s="25"/>
      <c r="UM19" s="25"/>
      <c r="UN19" s="25"/>
      <c r="UO19" s="25"/>
      <c r="UP19" s="25"/>
      <c r="UQ19" s="25"/>
      <c r="UR19" s="25"/>
      <c r="US19" s="25"/>
      <c r="UT19" s="25"/>
      <c r="UU19" s="25"/>
      <c r="UV19" s="25"/>
      <c r="UW19" s="25"/>
      <c r="UX19" s="25"/>
      <c r="UY19" s="25"/>
      <c r="UZ19" s="25"/>
      <c r="VA19" s="25"/>
      <c r="VB19" s="25"/>
      <c r="VC19" s="25"/>
      <c r="VD19" s="25"/>
      <c r="VE19" s="25"/>
      <c r="VF19" s="25"/>
      <c r="VG19" s="25"/>
      <c r="VH19" s="25"/>
      <c r="VI19" s="25"/>
      <c r="VJ19" s="25"/>
      <c r="VK19" s="25"/>
      <c r="VL19" s="25"/>
      <c r="VM19" s="25"/>
      <c r="VN19" s="25"/>
      <c r="VO19" s="25"/>
      <c r="VP19" s="25"/>
      <c r="VQ19" s="25"/>
      <c r="VR19" s="25"/>
      <c r="VS19" s="25"/>
      <c r="VT19" s="25"/>
      <c r="VU19" s="25"/>
      <c r="VV19" s="25"/>
      <c r="VW19" s="25"/>
      <c r="VX19" s="25"/>
      <c r="VY19" s="25"/>
      <c r="VZ19" s="25"/>
      <c r="WA19" s="25"/>
      <c r="WB19" s="25"/>
      <c r="WC19" s="25"/>
      <c r="WD19" s="25"/>
      <c r="WE19" s="25"/>
      <c r="WF19" s="25"/>
      <c r="WG19" s="25"/>
      <c r="WH19" s="25"/>
      <c r="WI19" s="25"/>
      <c r="WJ19" s="25"/>
      <c r="WK19" s="25"/>
      <c r="WL19" s="25"/>
      <c r="WM19" s="25"/>
      <c r="WN19" s="25"/>
      <c r="WO19" s="25"/>
      <c r="WP19" s="25"/>
      <c r="WQ19" s="25"/>
      <c r="WR19" s="25"/>
      <c r="WS19" s="25"/>
      <c r="WT19" s="25"/>
      <c r="WU19" s="25"/>
      <c r="WV19" s="25"/>
      <c r="WW19" s="25"/>
      <c r="WX19" s="25"/>
      <c r="WY19" s="25"/>
      <c r="WZ19" s="25"/>
      <c r="XA19" s="25"/>
      <c r="XB19" s="25"/>
      <c r="XC19" s="25"/>
      <c r="XD19" s="25"/>
      <c r="XE19" s="25"/>
      <c r="XF19" s="25"/>
      <c r="XG19" s="25"/>
      <c r="XH19" s="25"/>
      <c r="XI19" s="25"/>
      <c r="XJ19" s="25"/>
      <c r="XK19" s="25"/>
      <c r="XL19" s="25"/>
      <c r="XM19" s="25"/>
      <c r="XN19" s="25"/>
      <c r="XO19" s="25"/>
      <c r="XP19" s="25"/>
      <c r="XQ19" s="25"/>
      <c r="XR19" s="25"/>
      <c r="XS19" s="25"/>
      <c r="XT19" s="25"/>
      <c r="XU19" s="25"/>
      <c r="XV19" s="25"/>
      <c r="XW19" s="25"/>
      <c r="XX19" s="25"/>
      <c r="XY19" s="25"/>
      <c r="XZ19" s="25"/>
      <c r="YA19" s="25"/>
      <c r="YB19" s="25"/>
      <c r="YC19" s="25"/>
      <c r="YD19" s="25"/>
      <c r="YE19" s="25"/>
      <c r="YF19" s="25"/>
      <c r="YG19" s="25"/>
      <c r="YH19" s="25"/>
      <c r="YI19" s="25"/>
      <c r="YJ19" s="25"/>
      <c r="YK19" s="25"/>
      <c r="YL19" s="25"/>
      <c r="YM19" s="25"/>
      <c r="YN19" s="25"/>
      <c r="YO19" s="25"/>
      <c r="YP19" s="25"/>
      <c r="YQ19" s="25"/>
      <c r="YR19" s="25"/>
      <c r="YS19" s="25"/>
      <c r="YT19" s="25"/>
      <c r="YU19" s="25"/>
      <c r="YV19" s="25"/>
      <c r="YW19" s="25"/>
      <c r="YX19" s="25"/>
      <c r="YY19" s="25"/>
      <c r="YZ19" s="25"/>
      <c r="ZA19" s="25"/>
      <c r="ZB19" s="25"/>
      <c r="ZC19" s="25"/>
      <c r="ZD19" s="25"/>
      <c r="ZE19" s="25"/>
      <c r="ZF19" s="25"/>
      <c r="ZG19" s="25"/>
      <c r="ZH19" s="25"/>
      <c r="ZI19" s="25"/>
      <c r="ZJ19" s="25"/>
      <c r="ZK19" s="25"/>
      <c r="ZL19" s="25"/>
      <c r="ZM19" s="25"/>
      <c r="ZN19" s="25"/>
      <c r="ZO19" s="25"/>
      <c r="ZP19" s="25"/>
      <c r="ZQ19" s="25"/>
      <c r="ZR19" s="25"/>
      <c r="ZS19" s="25"/>
      <c r="ZT19" s="25"/>
      <c r="ZU19" s="25"/>
      <c r="ZV19" s="25"/>
      <c r="ZW19" s="25"/>
      <c r="ZX19" s="25"/>
      <c r="ZY19" s="25"/>
      <c r="ZZ19" s="25"/>
      <c r="AAA19" s="25"/>
      <c r="AAB19" s="25"/>
      <c r="AAC19" s="25"/>
      <c r="AAD19" s="25"/>
      <c r="AAE19" s="25"/>
      <c r="AAF19" s="25"/>
      <c r="AAG19" s="25"/>
      <c r="AAH19" s="25"/>
      <c r="AAI19" s="25"/>
      <c r="AAJ19" s="25"/>
      <c r="AAK19" s="25"/>
      <c r="AAL19" s="25"/>
      <c r="AAM19" s="25"/>
      <c r="AAN19" s="25"/>
      <c r="AAO19" s="25"/>
      <c r="AAP19" s="25"/>
      <c r="AAQ19" s="25"/>
      <c r="AAR19" s="25"/>
      <c r="AAS19" s="25"/>
      <c r="AAT19" s="25"/>
      <c r="AAU19" s="25"/>
      <c r="AAV19" s="25"/>
      <c r="AAW19" s="25"/>
      <c r="AAX19" s="25"/>
      <c r="AAY19" s="25"/>
      <c r="AAZ19" s="25"/>
      <c r="ABA19" s="25"/>
      <c r="ABB19" s="25"/>
      <c r="ABC19" s="25"/>
      <c r="ABD19" s="25"/>
      <c r="ABE19" s="25"/>
      <c r="ABF19" s="25"/>
      <c r="ABG19" s="25"/>
      <c r="ABH19" s="25"/>
      <c r="ABI19" s="25"/>
      <c r="ABJ19" s="25"/>
      <c r="ABK19" s="25"/>
      <c r="ABL19" s="25"/>
      <c r="ABM19" s="25"/>
      <c r="ABN19" s="25"/>
      <c r="ABO19" s="25"/>
      <c r="ABP19" s="25"/>
      <c r="ABQ19" s="25"/>
      <c r="ABR19" s="25"/>
      <c r="ABS19" s="25"/>
      <c r="ABT19" s="25"/>
      <c r="ABU19" s="25"/>
      <c r="ABV19" s="25"/>
      <c r="ABW19" s="25"/>
      <c r="ABX19" s="25"/>
      <c r="ABY19" s="25"/>
      <c r="ABZ19" s="25"/>
      <c r="ACA19" s="25"/>
      <c r="ACB19" s="25"/>
      <c r="ACC19" s="25"/>
      <c r="ACD19" s="25"/>
      <c r="ACE19" s="25"/>
      <c r="ACF19" s="25"/>
      <c r="ACG19" s="25"/>
      <c r="ACH19" s="25"/>
      <c r="ACI19" s="25"/>
      <c r="ACJ19" s="25"/>
      <c r="ACK19" s="25"/>
      <c r="ACL19" s="25"/>
      <c r="ACM19" s="25"/>
      <c r="ACN19" s="25"/>
      <c r="ACO19" s="25"/>
      <c r="ACP19" s="25"/>
      <c r="ACQ19" s="25"/>
      <c r="ACR19" s="25"/>
      <c r="ACS19" s="25"/>
      <c r="ACT19" s="25"/>
      <c r="ACU19" s="25"/>
      <c r="ACV19" s="25"/>
      <c r="ACW19" s="25"/>
      <c r="ACX19" s="25"/>
      <c r="ACY19" s="25"/>
      <c r="ACZ19" s="25"/>
      <c r="ADA19" s="25"/>
      <c r="ADB19" s="25"/>
      <c r="ADC19" s="25"/>
      <c r="ADD19" s="25"/>
      <c r="ADE19" s="25"/>
      <c r="ADF19" s="25"/>
      <c r="ADG19" s="25"/>
      <c r="ADH19" s="25"/>
      <c r="ADI19" s="25"/>
      <c r="ADJ19" s="25"/>
      <c r="ADK19" s="25"/>
      <c r="ADL19" s="25"/>
      <c r="ADM19" s="25"/>
      <c r="ADN19" s="25"/>
      <c r="ADO19" s="25"/>
      <c r="ADP19" s="25"/>
      <c r="ADQ19" s="25"/>
      <c r="ADR19" s="25"/>
      <c r="ADS19" s="25"/>
      <c r="ADT19" s="25"/>
      <c r="ADU19" s="25"/>
      <c r="ADV19" s="25"/>
      <c r="ADW19" s="25"/>
      <c r="ADX19" s="25"/>
      <c r="ADY19" s="25"/>
      <c r="ADZ19" s="25"/>
      <c r="AEA19" s="25"/>
      <c r="AEB19" s="25"/>
      <c r="AEC19" s="25"/>
      <c r="AED19" s="25"/>
      <c r="AEE19" s="25"/>
      <c r="AEF19" s="25"/>
      <c r="AEG19" s="25"/>
      <c r="AEH19" s="25"/>
      <c r="AEI19" s="25"/>
      <c r="AEJ19" s="25"/>
      <c r="AEK19" s="25"/>
      <c r="AEL19" s="25"/>
      <c r="AEM19" s="25"/>
      <c r="AEN19" s="25"/>
      <c r="AEO19" s="25"/>
      <c r="AEP19" s="25"/>
      <c r="AEQ19" s="25"/>
      <c r="AER19" s="25"/>
      <c r="AES19" s="25"/>
      <c r="AET19" s="25"/>
      <c r="AEU19" s="25"/>
      <c r="AEV19" s="25"/>
      <c r="AEW19" s="25"/>
      <c r="AEX19" s="25"/>
      <c r="AEY19" s="25"/>
      <c r="AEZ19" s="25"/>
      <c r="AFA19" s="25"/>
      <c r="AFB19" s="25"/>
      <c r="AFC19" s="25"/>
      <c r="AFD19" s="25"/>
      <c r="AFE19" s="25"/>
      <c r="AFF19" s="25"/>
      <c r="AFG19" s="25"/>
      <c r="AFH19" s="25"/>
      <c r="AFI19" s="25"/>
      <c r="AFJ19" s="25"/>
      <c r="AFK19" s="25"/>
      <c r="AFL19" s="25"/>
      <c r="AFM19" s="25"/>
      <c r="AFN19" s="25"/>
      <c r="AFO19" s="25"/>
      <c r="AFP19" s="25"/>
      <c r="AFQ19" s="25"/>
      <c r="AFR19" s="25"/>
      <c r="AFS19" s="25"/>
      <c r="AFT19" s="25"/>
      <c r="AFU19" s="25"/>
      <c r="AFV19" s="25"/>
      <c r="AFW19" s="25"/>
      <c r="AFX19" s="25"/>
      <c r="AFY19" s="25"/>
      <c r="AFZ19" s="25"/>
      <c r="AGA19" s="25"/>
      <c r="AGB19" s="25"/>
      <c r="AGC19" s="25"/>
      <c r="AGD19" s="25"/>
      <c r="AGE19" s="25"/>
      <c r="AGF19" s="25"/>
      <c r="AGG19" s="25"/>
      <c r="AGH19" s="25"/>
      <c r="AGI19" s="25"/>
      <c r="AGJ19" s="25"/>
      <c r="AGK19" s="25"/>
      <c r="AGL19" s="25"/>
      <c r="AGM19" s="25"/>
      <c r="AGN19" s="25"/>
      <c r="AGO19" s="25"/>
      <c r="AGP19" s="25"/>
      <c r="AGQ19" s="25"/>
      <c r="AGR19" s="25"/>
      <c r="AGS19" s="25"/>
      <c r="AGT19" s="25"/>
      <c r="AGU19" s="25"/>
      <c r="AGV19" s="25"/>
      <c r="AGW19" s="25"/>
      <c r="AGX19" s="25"/>
      <c r="AGY19" s="25"/>
      <c r="AGZ19" s="25"/>
      <c r="AHA19" s="25"/>
      <c r="AHB19" s="25"/>
      <c r="AHC19" s="25"/>
      <c r="AHD19" s="25"/>
      <c r="AHE19" s="25"/>
      <c r="AHF19" s="25"/>
      <c r="AHG19" s="25"/>
      <c r="AHH19" s="25"/>
      <c r="AHI19" s="25"/>
      <c r="AHJ19" s="25"/>
      <c r="AHK19" s="25"/>
      <c r="AHL19" s="25"/>
      <c r="AHM19" s="25"/>
      <c r="AHN19" s="25"/>
      <c r="AHO19" s="25"/>
      <c r="AHP19" s="25"/>
      <c r="AHQ19" s="25"/>
      <c r="AHR19" s="25"/>
      <c r="AHS19" s="25"/>
      <c r="AHT19" s="25"/>
      <c r="AHU19" s="25"/>
      <c r="AHV19" s="25"/>
      <c r="AHW19" s="25"/>
      <c r="AHX19" s="25"/>
      <c r="AHY19" s="25"/>
      <c r="AHZ19" s="25"/>
      <c r="AIA19" s="25"/>
      <c r="AIB19" s="25"/>
      <c r="AIC19" s="25"/>
      <c r="AID19" s="25"/>
      <c r="AIE19" s="25"/>
      <c r="AIF19" s="25"/>
      <c r="AIG19" s="25"/>
      <c r="AIH19" s="25"/>
      <c r="AII19" s="25"/>
      <c r="AIJ19" s="25"/>
      <c r="AIK19" s="25"/>
      <c r="AIL19" s="25"/>
      <c r="AIM19" s="25"/>
      <c r="AIN19" s="25"/>
      <c r="AIO19" s="25"/>
      <c r="AIP19" s="25"/>
      <c r="AIQ19" s="25"/>
      <c r="AIR19" s="25"/>
      <c r="AIS19" s="25"/>
      <c r="AIT19" s="25"/>
      <c r="AIU19" s="25"/>
      <c r="AIV19" s="25"/>
      <c r="AIW19" s="25"/>
      <c r="AIX19" s="25"/>
      <c r="AIY19" s="25"/>
      <c r="AIZ19" s="25"/>
      <c r="AJA19" s="25"/>
      <c r="AJB19" s="25"/>
      <c r="AJC19" s="25"/>
      <c r="AJD19" s="25"/>
      <c r="AJE19" s="25"/>
      <c r="AJF19" s="25"/>
      <c r="AJG19" s="25"/>
      <c r="AJH19" s="25"/>
      <c r="AJI19" s="25"/>
      <c r="AJJ19" s="25"/>
      <c r="AJK19" s="25"/>
      <c r="AJL19" s="25"/>
      <c r="AJM19" s="25"/>
      <c r="AJN19" s="25"/>
      <c r="AJO19" s="25"/>
      <c r="AJP19" s="25"/>
      <c r="AJQ19" s="25"/>
      <c r="AJR19" s="25"/>
      <c r="AJS19" s="25"/>
      <c r="AJT19" s="25"/>
      <c r="AJU19" s="25"/>
      <c r="AJV19" s="25"/>
      <c r="AJW19" s="25"/>
      <c r="AJX19" s="25"/>
      <c r="AJY19" s="25"/>
      <c r="AJZ19" s="25"/>
      <c r="AKA19" s="25"/>
      <c r="AKB19" s="25"/>
      <c r="AKC19" s="25"/>
      <c r="AKD19" s="25"/>
      <c r="AKE19" s="25"/>
      <c r="AKF19" s="25"/>
      <c r="AKG19" s="25"/>
      <c r="AKH19" s="25"/>
      <c r="AKI19" s="25"/>
      <c r="AKJ19" s="25"/>
      <c r="AKK19" s="25"/>
      <c r="AKL19" s="25"/>
      <c r="AKM19" s="25"/>
      <c r="AKN19" s="25"/>
      <c r="AKO19" s="25"/>
      <c r="AKP19" s="25"/>
      <c r="AKQ19" s="25"/>
      <c r="AKR19" s="25"/>
      <c r="AKS19" s="25"/>
      <c r="AKT19" s="25"/>
      <c r="AKU19" s="25"/>
      <c r="AKV19" s="25"/>
      <c r="AKW19" s="25"/>
      <c r="AKX19" s="25"/>
      <c r="AKY19" s="25"/>
      <c r="AKZ19" s="25"/>
      <c r="ALA19" s="25"/>
      <c r="ALB19" s="25"/>
      <c r="ALC19" s="25"/>
      <c r="ALD19" s="25"/>
      <c r="ALE19" s="25"/>
      <c r="ALF19" s="25"/>
      <c r="ALG19" s="25"/>
      <c r="ALH19" s="25"/>
      <c r="ALI19" s="25"/>
      <c r="ALJ19" s="25"/>
      <c r="ALK19" s="25"/>
      <c r="ALL19" s="25"/>
      <c r="ALM19" s="25"/>
      <c r="ALN19" s="25"/>
      <c r="ALO19" s="25"/>
      <c r="ALP19" s="25"/>
      <c r="ALQ19" s="25"/>
      <c r="ALR19" s="25"/>
      <c r="ALS19" s="25"/>
      <c r="ALT19" s="25"/>
      <c r="ALU19" s="25"/>
      <c r="ALV19" s="25"/>
      <c r="ALW19" s="25"/>
      <c r="ALX19" s="25"/>
      <c r="ALY19" s="25"/>
      <c r="ALZ19" s="25"/>
      <c r="AMA19" s="25"/>
      <c r="AMB19" s="25"/>
      <c r="AMC19" s="25"/>
      <c r="AMD19" s="25"/>
      <c r="AME19" s="25"/>
      <c r="AMF19" s="25"/>
      <c r="AMG19" s="25"/>
      <c r="AMH19" s="25"/>
      <c r="AMI19" s="25"/>
      <c r="AMJ19" s="25"/>
    </row>
    <row r="20" customFormat="false" ht="22.35" hidden="false" customHeight="false" outlineLevel="0" collapsed="false">
      <c r="A20" s="137" t="s">
        <v>136</v>
      </c>
      <c r="B20" s="142" t="s">
        <v>137</v>
      </c>
      <c r="C20" s="143" t="n">
        <f aca="false">'расх- разделы Прил 2'!C20</f>
        <v>2179790</v>
      </c>
      <c r="D20" s="144" t="n">
        <f aca="false">C20/$C$22*100</f>
        <v>0.0902424909766411</v>
      </c>
      <c r="E20" s="145" t="n">
        <v>2179790</v>
      </c>
      <c r="F20" s="144" t="n">
        <f aca="false">E20/$E$22*100</f>
        <v>0.105113194402939</v>
      </c>
      <c r="G20" s="146" t="n">
        <v>2179790</v>
      </c>
      <c r="H20" s="144" t="n">
        <f aca="false">G20/$G$22*100</f>
        <v>0.12436763945794</v>
      </c>
      <c r="I20" s="146" t="n">
        <v>2179790</v>
      </c>
      <c r="J20" s="147" t="n">
        <f aca="false">I20/$I$22*100</f>
        <v>0.122941457138372</v>
      </c>
      <c r="K20" s="145" t="n">
        <f aca="false">E20-C20</f>
        <v>0</v>
      </c>
      <c r="L20" s="141" t="n">
        <f aca="false">E20/C20*100-100</f>
        <v>0</v>
      </c>
      <c r="M20" s="148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</row>
    <row r="21" customFormat="false" ht="32.8" hidden="false" customHeight="false" outlineLevel="0" collapsed="false">
      <c r="A21" s="137" t="s">
        <v>138</v>
      </c>
      <c r="B21" s="142" t="s">
        <v>139</v>
      </c>
      <c r="C21" s="143" t="n">
        <f aca="false">'расх- разделы Прил 2'!C21</f>
        <v>19160</v>
      </c>
      <c r="D21" s="144" t="n">
        <f aca="false">C21/$C$22*100</f>
        <v>0.000793216836077073</v>
      </c>
      <c r="E21" s="145" t="n">
        <v>17140</v>
      </c>
      <c r="F21" s="144" t="n">
        <f aca="false">E21/$E$22*100</f>
        <v>0.000826520055632137</v>
      </c>
      <c r="G21" s="146" t="n">
        <v>0</v>
      </c>
      <c r="H21" s="144" t="n">
        <f aca="false">G21/$G$22*100</f>
        <v>0</v>
      </c>
      <c r="I21" s="146" t="n">
        <v>0</v>
      </c>
      <c r="J21" s="147" t="n">
        <f aca="false">I21/$I$22*100</f>
        <v>0</v>
      </c>
      <c r="K21" s="145" t="n">
        <f aca="false">E21-C21</f>
        <v>-2020</v>
      </c>
      <c r="L21" s="141" t="n">
        <f aca="false">E21/C21*100-100</f>
        <v>-10.5427974947808</v>
      </c>
      <c r="M21" s="148"/>
    </row>
    <row r="22" customFormat="false" ht="15" hidden="false" customHeight="false" outlineLevel="0" collapsed="false">
      <c r="A22" s="137"/>
      <c r="B22" s="105" t="s">
        <v>140</v>
      </c>
      <c r="C22" s="150" t="n">
        <f aca="false">SUM(C11:C21)</f>
        <v>2415480752.37</v>
      </c>
      <c r="D22" s="151" t="n">
        <f aca="false">SUM(D11:D21)</f>
        <v>100</v>
      </c>
      <c r="E22" s="150" t="n">
        <f aca="false">SUM(E11:E21)</f>
        <v>2073754881.47</v>
      </c>
      <c r="F22" s="151" t="n">
        <f aca="false">SUM(F11:F21)</f>
        <v>100</v>
      </c>
      <c r="G22" s="150" t="n">
        <f aca="false">SUM(G11:G21)</f>
        <v>1752698700</v>
      </c>
      <c r="H22" s="153" t="n">
        <f aca="false">SUM(H11:H21)</f>
        <v>100</v>
      </c>
      <c r="I22" s="150" t="n">
        <f aca="false">SUM(I11:I21)</f>
        <v>1773030880.5</v>
      </c>
      <c r="J22" s="153" t="n">
        <f aca="false">SUM(J11:J21)</f>
        <v>100</v>
      </c>
      <c r="K22" s="152" t="n">
        <f aca="false">SUM(K11:K21)</f>
        <v>-341725870.9</v>
      </c>
      <c r="L22" s="141" t="n">
        <f aca="false">E22/C22*100-100</f>
        <v>-14.147323283976</v>
      </c>
      <c r="M22" s="154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55"/>
      <c r="CR22" s="155"/>
      <c r="CS22" s="155"/>
      <c r="CT22" s="155"/>
      <c r="CU22" s="155"/>
      <c r="CV22" s="155"/>
      <c r="CW22" s="155"/>
      <c r="CX22" s="155"/>
      <c r="CY22" s="155"/>
      <c r="CZ22" s="155"/>
      <c r="DA22" s="155"/>
      <c r="DB22" s="155"/>
      <c r="DC22" s="155"/>
      <c r="DD22" s="155"/>
      <c r="DE22" s="155"/>
      <c r="DF22" s="155"/>
      <c r="DG22" s="155"/>
      <c r="DH22" s="155"/>
      <c r="DI22" s="155"/>
      <c r="DJ22" s="155"/>
      <c r="DK22" s="155"/>
      <c r="DL22" s="155"/>
      <c r="DM22" s="155"/>
      <c r="DN22" s="155"/>
      <c r="DO22" s="155"/>
      <c r="DP22" s="155"/>
      <c r="DQ22" s="155"/>
      <c r="DR22" s="155"/>
      <c r="DS22" s="155"/>
      <c r="DT22" s="155"/>
      <c r="DU22" s="155"/>
      <c r="DV22" s="155"/>
      <c r="DW22" s="155"/>
      <c r="DX22" s="155"/>
      <c r="DY22" s="155"/>
      <c r="DZ22" s="155"/>
      <c r="EA22" s="155"/>
      <c r="EB22" s="155"/>
      <c r="EC22" s="155"/>
      <c r="ED22" s="155"/>
      <c r="EE22" s="155"/>
      <c r="EF22" s="155"/>
      <c r="EG22" s="155"/>
      <c r="EH22" s="155"/>
      <c r="EI22" s="155"/>
      <c r="EJ22" s="155"/>
      <c r="EK22" s="155"/>
      <c r="EL22" s="155"/>
      <c r="EM22" s="155"/>
      <c r="EN22" s="155"/>
      <c r="EO22" s="155"/>
      <c r="EP22" s="155"/>
      <c r="EQ22" s="155"/>
      <c r="ER22" s="155"/>
      <c r="ES22" s="155"/>
      <c r="ET22" s="155"/>
      <c r="EU22" s="155"/>
      <c r="EV22" s="155"/>
      <c r="EW22" s="155"/>
      <c r="EX22" s="155"/>
      <c r="EY22" s="155"/>
      <c r="EZ22" s="155"/>
      <c r="FA22" s="155"/>
      <c r="FB22" s="155"/>
      <c r="FC22" s="155"/>
      <c r="FD22" s="155"/>
      <c r="FE22" s="155"/>
      <c r="FF22" s="155"/>
      <c r="FG22" s="155"/>
      <c r="FH22" s="155"/>
      <c r="FI22" s="155"/>
      <c r="FJ22" s="155"/>
      <c r="FK22" s="155"/>
      <c r="FL22" s="155"/>
      <c r="FM22" s="155"/>
      <c r="FN22" s="155"/>
      <c r="FO22" s="155"/>
      <c r="FP22" s="155"/>
      <c r="FQ22" s="155"/>
      <c r="FR22" s="155"/>
      <c r="FS22" s="155"/>
      <c r="FT22" s="155"/>
      <c r="FU22" s="155"/>
      <c r="FV22" s="155"/>
      <c r="FW22" s="155"/>
      <c r="FX22" s="155"/>
      <c r="FY22" s="155"/>
      <c r="FZ22" s="155"/>
      <c r="GA22" s="155"/>
      <c r="GB22" s="155"/>
      <c r="GC22" s="155"/>
      <c r="GD22" s="155"/>
      <c r="GE22" s="155"/>
      <c r="GF22" s="155"/>
      <c r="GG22" s="155"/>
      <c r="GH22" s="155"/>
      <c r="GI22" s="155"/>
      <c r="GJ22" s="155"/>
      <c r="GK22" s="155"/>
      <c r="GL22" s="155"/>
      <c r="GM22" s="155"/>
      <c r="GN22" s="155"/>
      <c r="GO22" s="155"/>
      <c r="GP22" s="155"/>
      <c r="GQ22" s="155"/>
      <c r="GR22" s="155"/>
      <c r="GS22" s="155"/>
      <c r="GT22" s="155"/>
      <c r="GU22" s="155"/>
      <c r="GV22" s="155"/>
      <c r="GW22" s="155"/>
      <c r="GX22" s="155"/>
      <c r="GY22" s="155"/>
      <c r="GZ22" s="155"/>
      <c r="HA22" s="155"/>
      <c r="HB22" s="155"/>
      <c r="HC22" s="155"/>
      <c r="HD22" s="155"/>
      <c r="HE22" s="155"/>
      <c r="HF22" s="155"/>
      <c r="HG22" s="155"/>
      <c r="HH22" s="155"/>
      <c r="HI22" s="155"/>
      <c r="HJ22" s="155"/>
      <c r="HK22" s="155"/>
      <c r="HL22" s="155"/>
      <c r="HM22" s="155"/>
      <c r="HN22" s="155"/>
      <c r="HO22" s="155"/>
      <c r="HP22" s="155"/>
      <c r="HQ22" s="155"/>
      <c r="HR22" s="155"/>
      <c r="HS22" s="155"/>
      <c r="HT22" s="155"/>
      <c r="HU22" s="155"/>
      <c r="HV22" s="155"/>
      <c r="HW22" s="155"/>
      <c r="HX22" s="155"/>
      <c r="HY22" s="155"/>
      <c r="HZ22" s="155"/>
      <c r="IA22" s="155"/>
      <c r="IB22" s="155"/>
      <c r="IC22" s="155"/>
      <c r="ID22" s="155"/>
      <c r="IE22" s="155"/>
      <c r="IF22" s="155"/>
      <c r="IG22" s="155"/>
      <c r="IH22" s="155"/>
      <c r="II22" s="155"/>
      <c r="IJ22" s="155"/>
      <c r="IK22" s="155"/>
      <c r="IL22" s="155"/>
      <c r="IM22" s="155"/>
      <c r="IN22" s="155"/>
      <c r="IO22" s="155"/>
      <c r="IP22" s="155"/>
      <c r="IQ22" s="155"/>
      <c r="IR22" s="155"/>
      <c r="IS22" s="155"/>
      <c r="IT22" s="155"/>
      <c r="IU22" s="155"/>
      <c r="IV22" s="155"/>
      <c r="IW22" s="155"/>
      <c r="IX22" s="155"/>
      <c r="IY22" s="155"/>
      <c r="IZ22" s="155"/>
      <c r="JA22" s="155"/>
      <c r="JB22" s="155"/>
      <c r="JC22" s="155"/>
      <c r="JD22" s="155"/>
      <c r="JE22" s="155"/>
      <c r="JF22" s="155"/>
      <c r="JG22" s="155"/>
      <c r="JH22" s="155"/>
      <c r="JI22" s="155"/>
      <c r="JJ22" s="155"/>
      <c r="JK22" s="155"/>
      <c r="JL22" s="155"/>
      <c r="JM22" s="155"/>
      <c r="JN22" s="155"/>
      <c r="JO22" s="155"/>
      <c r="JP22" s="155"/>
      <c r="JQ22" s="155"/>
      <c r="JR22" s="155"/>
      <c r="JS22" s="155"/>
      <c r="JT22" s="155"/>
      <c r="JU22" s="155"/>
      <c r="JV22" s="155"/>
      <c r="JW22" s="155"/>
      <c r="JX22" s="155"/>
      <c r="JY22" s="155"/>
      <c r="JZ22" s="155"/>
      <c r="KA22" s="155"/>
      <c r="KB22" s="155"/>
      <c r="KC22" s="155"/>
      <c r="KD22" s="155"/>
      <c r="KE22" s="155"/>
      <c r="KF22" s="155"/>
      <c r="KG22" s="155"/>
      <c r="KH22" s="155"/>
      <c r="KI22" s="155"/>
      <c r="KJ22" s="155"/>
      <c r="KK22" s="155"/>
      <c r="KL22" s="155"/>
      <c r="KM22" s="155"/>
      <c r="KN22" s="155"/>
      <c r="KO22" s="155"/>
      <c r="KP22" s="155"/>
      <c r="KQ22" s="155"/>
      <c r="KR22" s="155"/>
      <c r="KS22" s="155"/>
      <c r="KT22" s="155"/>
      <c r="KU22" s="155"/>
      <c r="KV22" s="155"/>
      <c r="KW22" s="155"/>
      <c r="KX22" s="155"/>
      <c r="KY22" s="155"/>
      <c r="KZ22" s="155"/>
      <c r="LA22" s="155"/>
      <c r="LB22" s="155"/>
      <c r="LC22" s="155"/>
      <c r="LD22" s="155"/>
      <c r="LE22" s="155"/>
      <c r="LF22" s="155"/>
      <c r="LG22" s="155"/>
      <c r="LH22" s="155"/>
      <c r="LI22" s="155"/>
      <c r="LJ22" s="155"/>
      <c r="LK22" s="155"/>
      <c r="LL22" s="155"/>
      <c r="LM22" s="155"/>
      <c r="LN22" s="155"/>
      <c r="LO22" s="155"/>
      <c r="LP22" s="155"/>
      <c r="LQ22" s="155"/>
      <c r="LR22" s="155"/>
      <c r="LS22" s="155"/>
      <c r="LT22" s="155"/>
      <c r="LU22" s="155"/>
      <c r="LV22" s="155"/>
      <c r="LW22" s="155"/>
      <c r="LX22" s="155"/>
      <c r="LY22" s="155"/>
      <c r="LZ22" s="155"/>
      <c r="MA22" s="155"/>
      <c r="MB22" s="155"/>
      <c r="MC22" s="155"/>
      <c r="MD22" s="155"/>
      <c r="ME22" s="155"/>
      <c r="MF22" s="155"/>
      <c r="MG22" s="155"/>
      <c r="MH22" s="155"/>
      <c r="MI22" s="155"/>
      <c r="MJ22" s="155"/>
      <c r="MK22" s="155"/>
      <c r="ML22" s="155"/>
      <c r="MM22" s="155"/>
      <c r="MN22" s="155"/>
      <c r="MO22" s="155"/>
      <c r="MP22" s="155"/>
      <c r="MQ22" s="155"/>
      <c r="MR22" s="155"/>
      <c r="MS22" s="155"/>
      <c r="MT22" s="155"/>
      <c r="MU22" s="155"/>
      <c r="MV22" s="155"/>
      <c r="MW22" s="155"/>
      <c r="MX22" s="155"/>
      <c r="MY22" s="155"/>
      <c r="MZ22" s="155"/>
      <c r="NA22" s="155"/>
      <c r="NB22" s="155"/>
      <c r="NC22" s="155"/>
      <c r="ND22" s="155"/>
      <c r="NE22" s="155"/>
      <c r="NF22" s="155"/>
      <c r="NG22" s="155"/>
      <c r="NH22" s="155"/>
      <c r="NI22" s="155"/>
      <c r="NJ22" s="155"/>
      <c r="NK22" s="155"/>
      <c r="NL22" s="155"/>
      <c r="NM22" s="155"/>
      <c r="NN22" s="155"/>
      <c r="NO22" s="155"/>
      <c r="NP22" s="155"/>
      <c r="NQ22" s="155"/>
      <c r="NR22" s="155"/>
      <c r="NS22" s="155"/>
      <c r="NT22" s="155"/>
      <c r="NU22" s="155"/>
      <c r="NV22" s="155"/>
      <c r="NW22" s="155"/>
      <c r="NX22" s="155"/>
      <c r="NY22" s="155"/>
      <c r="NZ22" s="155"/>
      <c r="OA22" s="155"/>
      <c r="OB22" s="155"/>
      <c r="OC22" s="155"/>
      <c r="OD22" s="155"/>
      <c r="OE22" s="155"/>
      <c r="OF22" s="155"/>
      <c r="OG22" s="155"/>
      <c r="OH22" s="155"/>
      <c r="OI22" s="155"/>
      <c r="OJ22" s="155"/>
      <c r="OK22" s="155"/>
      <c r="OL22" s="155"/>
      <c r="OM22" s="155"/>
      <c r="ON22" s="155"/>
      <c r="OO22" s="155"/>
      <c r="OP22" s="155"/>
      <c r="OQ22" s="155"/>
      <c r="OR22" s="155"/>
      <c r="OS22" s="155"/>
      <c r="OT22" s="155"/>
      <c r="OU22" s="155"/>
      <c r="OV22" s="155"/>
      <c r="OW22" s="155"/>
      <c r="OX22" s="155"/>
      <c r="OY22" s="155"/>
      <c r="OZ22" s="155"/>
      <c r="PA22" s="155"/>
      <c r="PB22" s="155"/>
      <c r="PC22" s="155"/>
      <c r="PD22" s="155"/>
      <c r="PE22" s="155"/>
      <c r="PF22" s="155"/>
      <c r="PG22" s="155"/>
      <c r="PH22" s="155"/>
      <c r="PI22" s="155"/>
      <c r="PJ22" s="155"/>
      <c r="PK22" s="155"/>
      <c r="PL22" s="155"/>
      <c r="PM22" s="155"/>
      <c r="PN22" s="155"/>
      <c r="PO22" s="155"/>
      <c r="PP22" s="155"/>
      <c r="PQ22" s="155"/>
      <c r="PR22" s="155"/>
      <c r="PS22" s="155"/>
      <c r="PT22" s="155"/>
      <c r="PU22" s="155"/>
      <c r="PV22" s="155"/>
      <c r="PW22" s="155"/>
      <c r="PX22" s="155"/>
      <c r="PY22" s="155"/>
      <c r="PZ22" s="155"/>
      <c r="QA22" s="155"/>
      <c r="QB22" s="155"/>
      <c r="QC22" s="155"/>
      <c r="QD22" s="155"/>
      <c r="QE22" s="155"/>
      <c r="QF22" s="155"/>
      <c r="QG22" s="155"/>
      <c r="QH22" s="155"/>
      <c r="QI22" s="155"/>
      <c r="QJ22" s="155"/>
      <c r="QK22" s="155"/>
      <c r="QL22" s="155"/>
      <c r="QM22" s="155"/>
      <c r="QN22" s="155"/>
      <c r="QO22" s="155"/>
      <c r="QP22" s="155"/>
      <c r="QQ22" s="155"/>
      <c r="QR22" s="155"/>
      <c r="QS22" s="155"/>
      <c r="QT22" s="155"/>
      <c r="QU22" s="155"/>
      <c r="QV22" s="155"/>
      <c r="QW22" s="155"/>
      <c r="QX22" s="155"/>
      <c r="QY22" s="155"/>
      <c r="QZ22" s="155"/>
      <c r="RA22" s="155"/>
      <c r="RB22" s="155"/>
      <c r="RC22" s="155"/>
      <c r="RD22" s="155"/>
      <c r="RE22" s="155"/>
      <c r="RF22" s="155"/>
      <c r="RG22" s="155"/>
      <c r="RH22" s="155"/>
      <c r="RI22" s="155"/>
      <c r="RJ22" s="155"/>
      <c r="RK22" s="155"/>
      <c r="RL22" s="155"/>
      <c r="RM22" s="155"/>
      <c r="RN22" s="155"/>
      <c r="RO22" s="155"/>
      <c r="RP22" s="155"/>
      <c r="RQ22" s="155"/>
      <c r="RR22" s="155"/>
      <c r="RS22" s="155"/>
      <c r="RT22" s="155"/>
      <c r="RU22" s="155"/>
      <c r="RV22" s="155"/>
      <c r="RW22" s="155"/>
      <c r="RX22" s="155"/>
      <c r="RY22" s="155"/>
      <c r="RZ22" s="155"/>
      <c r="SA22" s="155"/>
      <c r="SB22" s="155"/>
      <c r="SC22" s="155"/>
      <c r="SD22" s="155"/>
      <c r="SE22" s="155"/>
      <c r="SF22" s="155"/>
      <c r="SG22" s="155"/>
      <c r="SH22" s="155"/>
      <c r="SI22" s="155"/>
      <c r="SJ22" s="155"/>
      <c r="SK22" s="155"/>
      <c r="SL22" s="155"/>
      <c r="SM22" s="155"/>
      <c r="SN22" s="155"/>
      <c r="SO22" s="155"/>
      <c r="SP22" s="155"/>
      <c r="SQ22" s="155"/>
      <c r="SR22" s="155"/>
      <c r="SS22" s="155"/>
      <c r="ST22" s="155"/>
      <c r="SU22" s="155"/>
      <c r="SV22" s="155"/>
      <c r="SW22" s="155"/>
      <c r="SX22" s="155"/>
      <c r="SY22" s="155"/>
      <c r="SZ22" s="155"/>
      <c r="TA22" s="155"/>
      <c r="TB22" s="155"/>
      <c r="TC22" s="155"/>
      <c r="TD22" s="155"/>
      <c r="TE22" s="155"/>
      <c r="TF22" s="155"/>
      <c r="TG22" s="155"/>
      <c r="TH22" s="155"/>
      <c r="TI22" s="155"/>
      <c r="TJ22" s="155"/>
      <c r="TK22" s="155"/>
      <c r="TL22" s="155"/>
      <c r="TM22" s="155"/>
      <c r="TN22" s="155"/>
      <c r="TO22" s="155"/>
      <c r="TP22" s="155"/>
      <c r="TQ22" s="155"/>
      <c r="TR22" s="155"/>
      <c r="TS22" s="155"/>
      <c r="TT22" s="155"/>
      <c r="TU22" s="155"/>
      <c r="TV22" s="155"/>
      <c r="TW22" s="155"/>
      <c r="TX22" s="155"/>
      <c r="TY22" s="155"/>
      <c r="TZ22" s="155"/>
      <c r="UA22" s="155"/>
      <c r="UB22" s="155"/>
      <c r="UC22" s="155"/>
      <c r="UD22" s="155"/>
      <c r="UE22" s="155"/>
      <c r="UF22" s="155"/>
      <c r="UG22" s="155"/>
      <c r="UH22" s="155"/>
      <c r="UI22" s="155"/>
      <c r="UJ22" s="155"/>
      <c r="UK22" s="155"/>
      <c r="UL22" s="155"/>
      <c r="UM22" s="155"/>
      <c r="UN22" s="155"/>
      <c r="UO22" s="155"/>
      <c r="UP22" s="155"/>
      <c r="UQ22" s="155"/>
      <c r="UR22" s="155"/>
      <c r="US22" s="155"/>
      <c r="UT22" s="155"/>
      <c r="UU22" s="155"/>
      <c r="UV22" s="155"/>
      <c r="UW22" s="155"/>
      <c r="UX22" s="155"/>
      <c r="UY22" s="155"/>
      <c r="UZ22" s="155"/>
      <c r="VA22" s="155"/>
      <c r="VB22" s="155"/>
      <c r="VC22" s="155"/>
      <c r="VD22" s="155"/>
      <c r="VE22" s="155"/>
      <c r="VF22" s="155"/>
      <c r="VG22" s="155"/>
      <c r="VH22" s="155"/>
      <c r="VI22" s="155"/>
      <c r="VJ22" s="155"/>
      <c r="VK22" s="155"/>
      <c r="VL22" s="155"/>
      <c r="VM22" s="155"/>
      <c r="VN22" s="155"/>
      <c r="VO22" s="155"/>
      <c r="VP22" s="155"/>
      <c r="VQ22" s="155"/>
      <c r="VR22" s="155"/>
      <c r="VS22" s="155"/>
      <c r="VT22" s="155"/>
      <c r="VU22" s="155"/>
      <c r="VV22" s="155"/>
      <c r="VW22" s="155"/>
      <c r="VX22" s="155"/>
      <c r="VY22" s="155"/>
      <c r="VZ22" s="155"/>
      <c r="WA22" s="155"/>
      <c r="WB22" s="155"/>
      <c r="WC22" s="155"/>
      <c r="WD22" s="155"/>
      <c r="WE22" s="155"/>
      <c r="WF22" s="155"/>
      <c r="WG22" s="155"/>
      <c r="WH22" s="155"/>
      <c r="WI22" s="155"/>
      <c r="WJ22" s="155"/>
      <c r="WK22" s="155"/>
      <c r="WL22" s="155"/>
      <c r="WM22" s="155"/>
      <c r="WN22" s="155"/>
      <c r="WO22" s="155"/>
      <c r="WP22" s="155"/>
      <c r="WQ22" s="155"/>
      <c r="WR22" s="155"/>
      <c r="WS22" s="155"/>
      <c r="WT22" s="155"/>
      <c r="WU22" s="155"/>
      <c r="WV22" s="155"/>
      <c r="WW22" s="155"/>
      <c r="WX22" s="155"/>
      <c r="WY22" s="155"/>
      <c r="WZ22" s="155"/>
      <c r="XA22" s="155"/>
      <c r="XB22" s="155"/>
      <c r="XC22" s="155"/>
      <c r="XD22" s="155"/>
      <c r="XE22" s="155"/>
      <c r="XF22" s="155"/>
      <c r="XG22" s="155"/>
      <c r="XH22" s="155"/>
      <c r="XI22" s="155"/>
      <c r="XJ22" s="155"/>
      <c r="XK22" s="155"/>
      <c r="XL22" s="155"/>
      <c r="XM22" s="155"/>
      <c r="XN22" s="155"/>
      <c r="XO22" s="155"/>
      <c r="XP22" s="155"/>
      <c r="XQ22" s="155"/>
      <c r="XR22" s="155"/>
      <c r="XS22" s="155"/>
      <c r="XT22" s="155"/>
      <c r="XU22" s="155"/>
      <c r="XV22" s="155"/>
      <c r="XW22" s="155"/>
      <c r="XX22" s="155"/>
      <c r="XY22" s="155"/>
      <c r="XZ22" s="155"/>
      <c r="YA22" s="155"/>
      <c r="YB22" s="155"/>
      <c r="YC22" s="155"/>
      <c r="YD22" s="155"/>
      <c r="YE22" s="155"/>
      <c r="YF22" s="155"/>
      <c r="YG22" s="155"/>
      <c r="YH22" s="155"/>
      <c r="YI22" s="155"/>
      <c r="YJ22" s="155"/>
      <c r="YK22" s="155"/>
      <c r="YL22" s="155"/>
      <c r="YM22" s="155"/>
      <c r="YN22" s="155"/>
      <c r="YO22" s="155"/>
      <c r="YP22" s="155"/>
      <c r="YQ22" s="155"/>
      <c r="YR22" s="155"/>
      <c r="YS22" s="155"/>
      <c r="YT22" s="155"/>
      <c r="YU22" s="155"/>
      <c r="YV22" s="155"/>
      <c r="YW22" s="155"/>
      <c r="YX22" s="155"/>
      <c r="YY22" s="155"/>
      <c r="YZ22" s="155"/>
      <c r="ZA22" s="155"/>
      <c r="ZB22" s="155"/>
      <c r="ZC22" s="155"/>
      <c r="ZD22" s="155"/>
      <c r="ZE22" s="155"/>
      <c r="ZF22" s="155"/>
      <c r="ZG22" s="155"/>
      <c r="ZH22" s="155"/>
      <c r="ZI22" s="155"/>
      <c r="ZJ22" s="155"/>
      <c r="ZK22" s="155"/>
      <c r="ZL22" s="155"/>
      <c r="ZM22" s="155"/>
      <c r="ZN22" s="155"/>
      <c r="ZO22" s="155"/>
      <c r="ZP22" s="155"/>
      <c r="ZQ22" s="155"/>
      <c r="ZR22" s="155"/>
      <c r="ZS22" s="155"/>
      <c r="ZT22" s="155"/>
      <c r="ZU22" s="155"/>
      <c r="ZV22" s="155"/>
      <c r="ZW22" s="155"/>
      <c r="ZX22" s="155"/>
      <c r="ZY22" s="155"/>
      <c r="ZZ22" s="155"/>
      <c r="AAA22" s="155"/>
      <c r="AAB22" s="155"/>
      <c r="AAC22" s="155"/>
      <c r="AAD22" s="155"/>
      <c r="AAE22" s="155"/>
      <c r="AAF22" s="155"/>
      <c r="AAG22" s="155"/>
      <c r="AAH22" s="155"/>
      <c r="AAI22" s="155"/>
      <c r="AAJ22" s="155"/>
      <c r="AAK22" s="155"/>
      <c r="AAL22" s="155"/>
      <c r="AAM22" s="155"/>
      <c r="AAN22" s="155"/>
      <c r="AAO22" s="155"/>
      <c r="AAP22" s="155"/>
      <c r="AAQ22" s="155"/>
      <c r="AAR22" s="155"/>
      <c r="AAS22" s="155"/>
      <c r="AAT22" s="155"/>
      <c r="AAU22" s="155"/>
      <c r="AAV22" s="155"/>
      <c r="AAW22" s="155"/>
      <c r="AAX22" s="155"/>
      <c r="AAY22" s="155"/>
      <c r="AAZ22" s="155"/>
      <c r="ABA22" s="155"/>
      <c r="ABB22" s="155"/>
      <c r="ABC22" s="155"/>
      <c r="ABD22" s="155"/>
      <c r="ABE22" s="155"/>
      <c r="ABF22" s="155"/>
      <c r="ABG22" s="155"/>
      <c r="ABH22" s="155"/>
      <c r="ABI22" s="155"/>
      <c r="ABJ22" s="155"/>
      <c r="ABK22" s="155"/>
      <c r="ABL22" s="155"/>
      <c r="ABM22" s="155"/>
      <c r="ABN22" s="155"/>
      <c r="ABO22" s="155"/>
      <c r="ABP22" s="155"/>
      <c r="ABQ22" s="155"/>
      <c r="ABR22" s="155"/>
      <c r="ABS22" s="155"/>
      <c r="ABT22" s="155"/>
      <c r="ABU22" s="155"/>
      <c r="ABV22" s="155"/>
      <c r="ABW22" s="155"/>
      <c r="ABX22" s="155"/>
      <c r="ABY22" s="155"/>
      <c r="ABZ22" s="155"/>
      <c r="ACA22" s="155"/>
      <c r="ACB22" s="155"/>
      <c r="ACC22" s="155"/>
      <c r="ACD22" s="155"/>
      <c r="ACE22" s="155"/>
      <c r="ACF22" s="155"/>
      <c r="ACG22" s="155"/>
      <c r="ACH22" s="155"/>
      <c r="ACI22" s="155"/>
      <c r="ACJ22" s="155"/>
      <c r="ACK22" s="155"/>
      <c r="ACL22" s="155"/>
      <c r="ACM22" s="155"/>
      <c r="ACN22" s="155"/>
      <c r="ACO22" s="155"/>
      <c r="ACP22" s="155"/>
      <c r="ACQ22" s="155"/>
      <c r="ACR22" s="155"/>
      <c r="ACS22" s="155"/>
      <c r="ACT22" s="155"/>
      <c r="ACU22" s="155"/>
      <c r="ACV22" s="155"/>
      <c r="ACW22" s="155"/>
      <c r="ACX22" s="155"/>
      <c r="ACY22" s="155"/>
      <c r="ACZ22" s="155"/>
      <c r="ADA22" s="155"/>
      <c r="ADB22" s="155"/>
      <c r="ADC22" s="155"/>
      <c r="ADD22" s="155"/>
      <c r="ADE22" s="155"/>
      <c r="ADF22" s="155"/>
      <c r="ADG22" s="155"/>
      <c r="ADH22" s="155"/>
      <c r="ADI22" s="155"/>
      <c r="ADJ22" s="155"/>
      <c r="ADK22" s="155"/>
      <c r="ADL22" s="155"/>
      <c r="ADM22" s="155"/>
      <c r="ADN22" s="155"/>
      <c r="ADO22" s="155"/>
      <c r="ADP22" s="155"/>
      <c r="ADQ22" s="155"/>
      <c r="ADR22" s="155"/>
      <c r="ADS22" s="155"/>
      <c r="ADT22" s="155"/>
      <c r="ADU22" s="155"/>
      <c r="ADV22" s="155"/>
      <c r="ADW22" s="155"/>
      <c r="ADX22" s="155"/>
      <c r="ADY22" s="155"/>
      <c r="ADZ22" s="155"/>
      <c r="AEA22" s="155"/>
      <c r="AEB22" s="155"/>
      <c r="AEC22" s="155"/>
      <c r="AED22" s="155"/>
      <c r="AEE22" s="155"/>
      <c r="AEF22" s="155"/>
      <c r="AEG22" s="155"/>
      <c r="AEH22" s="155"/>
      <c r="AEI22" s="155"/>
      <c r="AEJ22" s="155"/>
      <c r="AEK22" s="155"/>
      <c r="AEL22" s="155"/>
      <c r="AEM22" s="155"/>
      <c r="AEN22" s="155"/>
      <c r="AEO22" s="155"/>
      <c r="AEP22" s="155"/>
      <c r="AEQ22" s="155"/>
      <c r="AER22" s="155"/>
      <c r="AES22" s="155"/>
      <c r="AET22" s="155"/>
      <c r="AEU22" s="155"/>
      <c r="AEV22" s="155"/>
      <c r="AEW22" s="155"/>
      <c r="AEX22" s="155"/>
      <c r="AEY22" s="155"/>
      <c r="AEZ22" s="155"/>
      <c r="AFA22" s="155"/>
      <c r="AFB22" s="155"/>
      <c r="AFC22" s="155"/>
      <c r="AFD22" s="155"/>
      <c r="AFE22" s="155"/>
      <c r="AFF22" s="155"/>
      <c r="AFG22" s="155"/>
      <c r="AFH22" s="155"/>
      <c r="AFI22" s="155"/>
      <c r="AFJ22" s="155"/>
      <c r="AFK22" s="155"/>
      <c r="AFL22" s="155"/>
      <c r="AFM22" s="155"/>
      <c r="AFN22" s="155"/>
      <c r="AFO22" s="155"/>
      <c r="AFP22" s="155"/>
      <c r="AFQ22" s="155"/>
      <c r="AFR22" s="155"/>
      <c r="AFS22" s="155"/>
      <c r="AFT22" s="155"/>
      <c r="AFU22" s="155"/>
      <c r="AFV22" s="155"/>
      <c r="AFW22" s="155"/>
      <c r="AFX22" s="155"/>
      <c r="AFY22" s="155"/>
      <c r="AFZ22" s="155"/>
      <c r="AGA22" s="155"/>
      <c r="AGB22" s="155"/>
      <c r="AGC22" s="155"/>
      <c r="AGD22" s="155"/>
      <c r="AGE22" s="155"/>
      <c r="AGF22" s="155"/>
      <c r="AGG22" s="155"/>
      <c r="AGH22" s="155"/>
      <c r="AGI22" s="155"/>
      <c r="AGJ22" s="155"/>
      <c r="AGK22" s="155"/>
      <c r="AGL22" s="155"/>
      <c r="AGM22" s="155"/>
      <c r="AGN22" s="155"/>
      <c r="AGO22" s="155"/>
      <c r="AGP22" s="155"/>
      <c r="AGQ22" s="155"/>
      <c r="AGR22" s="155"/>
      <c r="AGS22" s="155"/>
      <c r="AGT22" s="155"/>
      <c r="AGU22" s="155"/>
      <c r="AGV22" s="155"/>
      <c r="AGW22" s="155"/>
      <c r="AGX22" s="155"/>
      <c r="AGY22" s="155"/>
      <c r="AGZ22" s="155"/>
      <c r="AHA22" s="155"/>
      <c r="AHB22" s="155"/>
      <c r="AHC22" s="155"/>
      <c r="AHD22" s="155"/>
      <c r="AHE22" s="155"/>
      <c r="AHF22" s="155"/>
      <c r="AHG22" s="155"/>
      <c r="AHH22" s="155"/>
      <c r="AHI22" s="155"/>
      <c r="AHJ22" s="155"/>
      <c r="AHK22" s="155"/>
      <c r="AHL22" s="155"/>
      <c r="AHM22" s="155"/>
      <c r="AHN22" s="155"/>
      <c r="AHO22" s="155"/>
      <c r="AHP22" s="155"/>
      <c r="AHQ22" s="155"/>
      <c r="AHR22" s="155"/>
      <c r="AHS22" s="155"/>
      <c r="AHT22" s="155"/>
      <c r="AHU22" s="155"/>
      <c r="AHV22" s="155"/>
      <c r="AHW22" s="155"/>
      <c r="AHX22" s="155"/>
      <c r="AHY22" s="155"/>
      <c r="AHZ22" s="155"/>
      <c r="AIA22" s="155"/>
      <c r="AIB22" s="155"/>
      <c r="AIC22" s="155"/>
      <c r="AID22" s="155"/>
      <c r="AIE22" s="155"/>
      <c r="AIF22" s="155"/>
      <c r="AIG22" s="155"/>
      <c r="AIH22" s="155"/>
      <c r="AII22" s="155"/>
      <c r="AIJ22" s="155"/>
      <c r="AIK22" s="155"/>
      <c r="AIL22" s="155"/>
      <c r="AIM22" s="155"/>
      <c r="AIN22" s="155"/>
      <c r="AIO22" s="155"/>
      <c r="AIP22" s="155"/>
      <c r="AIQ22" s="155"/>
      <c r="AIR22" s="155"/>
      <c r="AIS22" s="155"/>
      <c r="AIT22" s="155"/>
      <c r="AIU22" s="155"/>
      <c r="AIV22" s="155"/>
      <c r="AIW22" s="155"/>
      <c r="AIX22" s="155"/>
      <c r="AIY22" s="155"/>
      <c r="AIZ22" s="155"/>
      <c r="AJA22" s="155"/>
      <c r="AJB22" s="155"/>
      <c r="AJC22" s="155"/>
      <c r="AJD22" s="155"/>
      <c r="AJE22" s="155"/>
      <c r="AJF22" s="155"/>
      <c r="AJG22" s="155"/>
      <c r="AJH22" s="155"/>
      <c r="AJI22" s="155"/>
      <c r="AJJ22" s="155"/>
      <c r="AJK22" s="155"/>
      <c r="AJL22" s="155"/>
      <c r="AJM22" s="155"/>
      <c r="AJN22" s="155"/>
      <c r="AJO22" s="155"/>
      <c r="AJP22" s="155"/>
      <c r="AJQ22" s="155"/>
      <c r="AJR22" s="155"/>
      <c r="AJS22" s="155"/>
      <c r="AJT22" s="155"/>
      <c r="AJU22" s="155"/>
      <c r="AJV22" s="155"/>
      <c r="AJW22" s="155"/>
      <c r="AJX22" s="155"/>
      <c r="AJY22" s="155"/>
      <c r="AJZ22" s="155"/>
      <c r="AKA22" s="155"/>
      <c r="AKB22" s="155"/>
      <c r="AKC22" s="155"/>
      <c r="AKD22" s="155"/>
      <c r="AKE22" s="155"/>
      <c r="AKF22" s="155"/>
      <c r="AKG22" s="155"/>
      <c r="AKH22" s="155"/>
      <c r="AKI22" s="155"/>
      <c r="AKJ22" s="155"/>
      <c r="AKK22" s="155"/>
      <c r="AKL22" s="155"/>
      <c r="AKM22" s="155"/>
      <c r="AKN22" s="155"/>
      <c r="AKO22" s="155"/>
      <c r="AKP22" s="155"/>
      <c r="AKQ22" s="155"/>
      <c r="AKR22" s="155"/>
      <c r="AKS22" s="155"/>
      <c r="AKT22" s="155"/>
      <c r="AKU22" s="155"/>
      <c r="AKV22" s="155"/>
      <c r="AKW22" s="155"/>
      <c r="AKX22" s="155"/>
      <c r="AKY22" s="155"/>
      <c r="AKZ22" s="155"/>
      <c r="ALA22" s="155"/>
      <c r="ALB22" s="155"/>
      <c r="ALC22" s="155"/>
      <c r="ALD22" s="155"/>
      <c r="ALE22" s="155"/>
      <c r="ALF22" s="155"/>
      <c r="ALG22" s="155"/>
      <c r="ALH22" s="155"/>
      <c r="ALI22" s="155"/>
      <c r="ALJ22" s="155"/>
      <c r="ALK22" s="155"/>
      <c r="ALL22" s="155"/>
      <c r="ALM22" s="155"/>
      <c r="ALN22" s="155"/>
      <c r="ALO22" s="155"/>
      <c r="ALP22" s="155"/>
      <c r="ALQ22" s="155"/>
      <c r="ALR22" s="155"/>
      <c r="ALS22" s="155"/>
      <c r="ALT22" s="155"/>
      <c r="ALU22" s="155"/>
      <c r="ALV22" s="155"/>
      <c r="ALW22" s="155"/>
      <c r="ALX22" s="155"/>
      <c r="ALY22" s="155"/>
      <c r="ALZ22" s="155"/>
      <c r="AMA22" s="155"/>
      <c r="AMB22" s="155"/>
      <c r="AMC22" s="155"/>
      <c r="AMD22" s="155"/>
      <c r="AME22" s="155"/>
      <c r="AMF22" s="155"/>
      <c r="AMG22" s="155"/>
      <c r="AMH22" s="155"/>
      <c r="AMI22" s="155"/>
      <c r="AMJ22" s="155"/>
    </row>
    <row r="24" customFormat="false" ht="15" hidden="false" customHeight="false" outlineLevel="0" collapsed="false"/>
    <row r="26" customFormat="false" ht="15" hidden="false" customHeight="false" outlineLevel="0" collapsed="false">
      <c r="C26" s="157"/>
      <c r="D26" s="163"/>
      <c r="E26" s="157"/>
      <c r="F26" s="163"/>
      <c r="G26" s="157"/>
      <c r="H26" s="163"/>
      <c r="I26" s="157"/>
      <c r="J26" s="163"/>
      <c r="K26" s="158"/>
    </row>
    <row r="28" customFormat="false" ht="15" hidden="false" customHeight="false" outlineLevel="0" collapsed="false"/>
    <row r="33" customFormat="false" ht="15" hidden="false" customHeight="false" outlineLevel="0" collapsed="false">
      <c r="C33" s="157"/>
      <c r="D33" s="157"/>
      <c r="E33" s="157"/>
      <c r="F33" s="157"/>
      <c r="G33" s="157"/>
      <c r="H33" s="159"/>
      <c r="I33" s="157"/>
      <c r="J33" s="157"/>
    </row>
    <row r="34" customFormat="false" ht="15" hidden="false" customHeight="false" outlineLevel="0" collapsed="false">
      <c r="C34" s="157"/>
      <c r="D34" s="157"/>
      <c r="E34" s="157"/>
      <c r="F34" s="157"/>
      <c r="G34" s="157"/>
      <c r="H34" s="159"/>
      <c r="I34" s="157"/>
      <c r="J34" s="157"/>
    </row>
    <row r="35" customFormat="false" ht="15" hidden="false" customHeight="false" outlineLevel="0" collapsed="false">
      <c r="C35" s="157"/>
      <c r="D35" s="157"/>
      <c r="E35" s="157"/>
      <c r="F35" s="157"/>
      <c r="G35" s="157"/>
      <c r="H35" s="159"/>
      <c r="I35" s="157"/>
      <c r="J35" s="157"/>
    </row>
    <row r="36" customFormat="false" ht="15" hidden="false" customHeight="false" outlineLevel="0" collapsed="false">
      <c r="C36" s="157"/>
      <c r="D36" s="157"/>
      <c r="E36" s="157"/>
      <c r="F36" s="157"/>
      <c r="G36" s="157"/>
      <c r="H36" s="159"/>
      <c r="I36" s="157"/>
      <c r="J36" s="157"/>
    </row>
    <row r="37" customFormat="false" ht="15" hidden="false" customHeight="false" outlineLevel="0" collapsed="false">
      <c r="C37" s="157"/>
      <c r="D37" s="157"/>
      <c r="E37" s="157"/>
      <c r="F37" s="157"/>
      <c r="G37" s="157"/>
      <c r="H37" s="159"/>
      <c r="I37" s="157"/>
      <c r="J37" s="157"/>
    </row>
    <row r="38" customFormat="false" ht="15" hidden="false" customHeight="false" outlineLevel="0" collapsed="false">
      <c r="C38" s="157"/>
      <c r="D38" s="157"/>
      <c r="E38" s="157"/>
      <c r="F38" s="157"/>
      <c r="G38" s="157"/>
      <c r="H38" s="159"/>
      <c r="I38" s="157"/>
      <c r="J38" s="157"/>
    </row>
    <row r="39" customFormat="false" ht="15" hidden="false" customHeight="false" outlineLevel="0" collapsed="false">
      <c r="C39" s="157"/>
      <c r="D39" s="157"/>
      <c r="E39" s="157"/>
      <c r="F39" s="157"/>
      <c r="G39" s="157"/>
      <c r="H39" s="159"/>
      <c r="I39" s="157"/>
      <c r="J39" s="157"/>
      <c r="K39" s="157"/>
      <c r="L39" s="157"/>
      <c r="M39" s="89"/>
      <c r="N39" s="89"/>
    </row>
    <row r="40" customFormat="false" ht="15" hidden="false" customHeight="false" outlineLevel="0" collapsed="false">
      <c r="C40" s="157"/>
      <c r="D40" s="157"/>
      <c r="E40" s="157"/>
      <c r="F40" s="157"/>
      <c r="G40" s="157"/>
      <c r="H40" s="159"/>
      <c r="I40" s="157"/>
      <c r="J40" s="157"/>
      <c r="K40" s="157"/>
      <c r="L40" s="157"/>
      <c r="M40" s="89"/>
      <c r="N40" s="89"/>
    </row>
    <row r="41" customFormat="false" ht="15" hidden="false" customHeight="false" outlineLevel="0" collapsed="false">
      <c r="C41" s="157"/>
      <c r="D41" s="157"/>
      <c r="E41" s="157"/>
      <c r="F41" s="157"/>
      <c r="G41" s="157"/>
      <c r="H41" s="159"/>
      <c r="I41" s="157"/>
      <c r="J41" s="157"/>
      <c r="K41" s="157"/>
      <c r="L41" s="157"/>
      <c r="M41" s="89"/>
      <c r="N41" s="89"/>
    </row>
    <row r="42" customFormat="false" ht="15" hidden="false" customHeight="false" outlineLevel="0" collapsed="false">
      <c r="C42" s="157"/>
      <c r="D42" s="157"/>
      <c r="E42" s="157"/>
      <c r="F42" s="157"/>
      <c r="G42" s="157"/>
      <c r="H42" s="159"/>
      <c r="I42" s="157"/>
      <c r="J42" s="157"/>
      <c r="K42" s="157"/>
      <c r="L42" s="157"/>
      <c r="M42" s="89"/>
      <c r="N42" s="89"/>
    </row>
    <row r="43" customFormat="false" ht="15" hidden="false" customHeight="false" outlineLevel="0" collapsed="false">
      <c r="C43" s="157"/>
      <c r="D43" s="157"/>
      <c r="E43" s="157"/>
      <c r="F43" s="157"/>
      <c r="G43" s="157"/>
      <c r="H43" s="159"/>
      <c r="I43" s="157"/>
      <c r="J43" s="157"/>
      <c r="K43" s="157"/>
      <c r="L43" s="157"/>
      <c r="M43" s="89"/>
      <c r="N43" s="89"/>
    </row>
    <row r="44" customFormat="false" ht="15" hidden="false" customHeight="false" outlineLevel="0" collapsed="false">
      <c r="C44" s="157"/>
      <c r="D44" s="157"/>
      <c r="E44" s="157"/>
      <c r="F44" s="157"/>
      <c r="G44" s="157"/>
      <c r="H44" s="159"/>
      <c r="I44" s="157"/>
      <c r="J44" s="157"/>
      <c r="K44" s="157"/>
      <c r="L44" s="157"/>
      <c r="M44" s="89"/>
      <c r="N44" s="89"/>
    </row>
    <row r="45" customFormat="false" ht="15" hidden="false" customHeight="false" outlineLevel="0" collapsed="false">
      <c r="C45" s="157"/>
      <c r="D45" s="157"/>
      <c r="E45" s="157"/>
      <c r="F45" s="157"/>
      <c r="G45" s="157"/>
      <c r="H45" s="159"/>
      <c r="I45" s="157"/>
      <c r="J45" s="157"/>
      <c r="K45" s="157"/>
      <c r="L45" s="157"/>
      <c r="M45" s="89"/>
      <c r="N45" s="89"/>
    </row>
    <row r="46" customFormat="false" ht="15" hidden="false" customHeight="false" outlineLevel="0" collapsed="false">
      <c r="C46" s="1"/>
      <c r="D46" s="157"/>
      <c r="E46" s="157"/>
      <c r="F46" s="157"/>
      <c r="G46" s="157"/>
      <c r="H46" s="157"/>
      <c r="I46" s="157"/>
      <c r="J46" s="157"/>
      <c r="K46" s="157"/>
      <c r="L46" s="157"/>
      <c r="M46" s="89"/>
      <c r="N46" s="89"/>
    </row>
    <row r="47" customFormat="false" ht="15" hidden="false" customHeight="false" outlineLevel="0" collapsed="false"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89"/>
      <c r="N47" s="89"/>
    </row>
    <row r="48" customFormat="false" ht="15" hidden="false" customHeight="false" outlineLevel="0" collapsed="false"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89"/>
      <c r="N48" s="89"/>
    </row>
    <row r="49" customFormat="false" ht="15" hidden="false" customHeight="false" outlineLevel="0" collapsed="false"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89"/>
      <c r="N49" s="89"/>
    </row>
    <row r="50" customFormat="false" ht="15" hidden="false" customHeight="false" outlineLevel="0" collapsed="false"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89"/>
      <c r="N50" s="89"/>
    </row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4">
    <mergeCell ref="A1:L1"/>
    <mergeCell ref="A2:L2"/>
    <mergeCell ref="A3:L3"/>
    <mergeCell ref="A5:L5"/>
    <mergeCell ref="G6:H6"/>
    <mergeCell ref="I6:J6"/>
    <mergeCell ref="A7:A9"/>
    <mergeCell ref="B7:B9"/>
    <mergeCell ref="C7:D8"/>
    <mergeCell ref="E7:J7"/>
    <mergeCell ref="K7:L8"/>
    <mergeCell ref="E8:F8"/>
    <mergeCell ref="G8:H8"/>
    <mergeCell ref="I8:J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3346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2025-12-15T11:38:28Z</cp:lastPrinted>
  <dcterms:modified xsi:type="dcterms:W3CDTF">2025-12-15T12:15:20Z</dcterms:modified>
  <cp:revision>109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